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1"/>
  </bookViews>
  <sheets>
    <sheet name="앞면" sheetId="1" r:id="rId1"/>
    <sheet name="세입" sheetId="2" r:id="rId2"/>
    <sheet name="세출" sheetId="3" r:id="rId3"/>
  </sheets>
  <definedNames>
    <definedName name="_xlnm.Print_Titles" localSheetId="1">'세입'!$4:$6</definedName>
    <definedName name="_xlnm.Print_Titles" localSheetId="2">'세출'!$1:$3</definedName>
  </definedNames>
  <calcPr fullCalcOnLoad="1"/>
</workbook>
</file>

<file path=xl/sharedStrings.xml><?xml version="1.0" encoding="utf-8"?>
<sst xmlns="http://schemas.openxmlformats.org/spreadsheetml/2006/main" count="205" uniqueCount="139">
  <si>
    <t>관</t>
  </si>
  <si>
    <t>항</t>
  </si>
  <si>
    <t>목</t>
  </si>
  <si>
    <t>산     출     근     거</t>
  </si>
  <si>
    <t>증</t>
  </si>
  <si>
    <t>감</t>
  </si>
  <si>
    <t>산     출     근     거</t>
  </si>
  <si>
    <t>예 산 액</t>
  </si>
  <si>
    <t>과                      목</t>
  </si>
  <si>
    <t>&lt; 세   입 &gt;</t>
  </si>
  <si>
    <t>&lt; 세   출 &gt;</t>
  </si>
  <si>
    <t>소                      계</t>
  </si>
  <si>
    <t>합                      계</t>
  </si>
  <si>
    <t>천주교</t>
  </si>
  <si>
    <t>본당</t>
  </si>
  <si>
    <t>년도</t>
  </si>
  <si>
    <t>일</t>
  </si>
  <si>
    <t>본당주임신부</t>
  </si>
  <si>
    <t>(인)</t>
  </si>
  <si>
    <t>년</t>
  </si>
  <si>
    <t>월</t>
  </si>
  <si>
    <t>일 반 수 입</t>
  </si>
  <si>
    <t>봉   헌   금</t>
  </si>
  <si>
    <t>교   무   금</t>
  </si>
  <si>
    <t>주 일 헌 금</t>
  </si>
  <si>
    <t>축 일 헌 금</t>
  </si>
  <si>
    <t>사 업 모 금</t>
  </si>
  <si>
    <t>본당사업모금</t>
  </si>
  <si>
    <t>교구사업모금</t>
  </si>
  <si>
    <t>기  타  모  금</t>
  </si>
  <si>
    <t>보   조   금</t>
  </si>
  <si>
    <t>대여금환입</t>
  </si>
  <si>
    <t>재 산 수 입</t>
  </si>
  <si>
    <t>건물임대료</t>
  </si>
  <si>
    <t>토지임대료</t>
  </si>
  <si>
    <t>잡   수   입</t>
  </si>
  <si>
    <t>예 금 이 자</t>
  </si>
  <si>
    <t>기 타 수 입</t>
  </si>
  <si>
    <t>전년도이월금</t>
  </si>
  <si>
    <t>가   수   입</t>
  </si>
  <si>
    <t>2차  헌  금</t>
  </si>
  <si>
    <t>헌 금 전 액</t>
  </si>
  <si>
    <t>기타후원회비</t>
  </si>
  <si>
    <t>생  활  보  조</t>
  </si>
  <si>
    <t>선  교  보  조</t>
  </si>
  <si>
    <t>은  인  보  조</t>
  </si>
  <si>
    <t>기  타  보  조</t>
  </si>
  <si>
    <t>계정</t>
  </si>
  <si>
    <t>번호</t>
  </si>
  <si>
    <t>431A</t>
  </si>
  <si>
    <t>비          고</t>
  </si>
  <si>
    <t>교구사목비</t>
  </si>
  <si>
    <t>교구분담금</t>
  </si>
  <si>
    <t>선교사업비</t>
  </si>
  <si>
    <t>사 제 관 비</t>
  </si>
  <si>
    <t>생   활   비</t>
  </si>
  <si>
    <t>활   동   비</t>
  </si>
  <si>
    <t>상   여   금</t>
  </si>
  <si>
    <t>피   정   비</t>
  </si>
  <si>
    <t>차   량   비</t>
  </si>
  <si>
    <t>수 녀 원 비</t>
  </si>
  <si>
    <t>건강보험료</t>
  </si>
  <si>
    <t>연금보조비</t>
  </si>
  <si>
    <t>교   육   비</t>
  </si>
  <si>
    <t>휴   가   비</t>
  </si>
  <si>
    <t>부         제</t>
  </si>
  <si>
    <t>선   교   비</t>
  </si>
  <si>
    <t>예비자교육비</t>
  </si>
  <si>
    <t>공소보조비</t>
  </si>
  <si>
    <t>선교사활동비</t>
  </si>
  <si>
    <t>제   전   비</t>
  </si>
  <si>
    <t>자   선   비</t>
  </si>
  <si>
    <t>인   건   비</t>
  </si>
  <si>
    <t>사   무   장</t>
  </si>
  <si>
    <t>본         봉</t>
  </si>
  <si>
    <t>수         당</t>
  </si>
  <si>
    <t>국민연금료</t>
  </si>
  <si>
    <t>고용보험료</t>
  </si>
  <si>
    <t>산재보험료</t>
  </si>
  <si>
    <t>퇴직적립금</t>
  </si>
  <si>
    <t>고  용  원</t>
  </si>
  <si>
    <t>주방근무자</t>
  </si>
  <si>
    <t>관리운영비</t>
  </si>
  <si>
    <t>세금과공과</t>
  </si>
  <si>
    <t>통   신   비</t>
  </si>
  <si>
    <t>전   화   료</t>
  </si>
  <si>
    <t>전기·수도료</t>
  </si>
  <si>
    <t>제   세   금</t>
  </si>
  <si>
    <t>지급수수료</t>
  </si>
  <si>
    <t>일반관리비</t>
  </si>
  <si>
    <t>출   장   비</t>
  </si>
  <si>
    <t>도서인쇄비</t>
  </si>
  <si>
    <t>연   료   비</t>
  </si>
  <si>
    <t>사무용품비</t>
  </si>
  <si>
    <t>접대·경조비</t>
  </si>
  <si>
    <t>신자교육비</t>
  </si>
  <si>
    <t>교육참가지원비</t>
  </si>
  <si>
    <t>신자재교육비</t>
  </si>
  <si>
    <t>초   등   부</t>
  </si>
  <si>
    <t>중 고 등 부</t>
  </si>
  <si>
    <t>청   년   부</t>
  </si>
  <si>
    <t>교   사   회</t>
  </si>
  <si>
    <t>단 체 보 조</t>
  </si>
  <si>
    <t>행   사   비</t>
  </si>
  <si>
    <t>회   의   비</t>
  </si>
  <si>
    <t>시설관리비</t>
  </si>
  <si>
    <t>시   설   비</t>
  </si>
  <si>
    <t>수선유지비</t>
  </si>
  <si>
    <t>비   품   비</t>
  </si>
  <si>
    <t>화재보험료</t>
  </si>
  <si>
    <t>잡   지   출</t>
  </si>
  <si>
    <t>차입금상환액</t>
  </si>
  <si>
    <t>예   비   비</t>
  </si>
  <si>
    <t>차기이월금</t>
  </si>
  <si>
    <t>기금이월금</t>
  </si>
  <si>
    <t>가수입반환</t>
  </si>
  <si>
    <t>세입세출결산서</t>
  </si>
  <si>
    <t>결 산 액</t>
  </si>
  <si>
    <t>결 산 액</t>
  </si>
  <si>
    <t>해외원조주일</t>
  </si>
  <si>
    <t>주님수난성지주일</t>
  </si>
  <si>
    <t>성  소   주  일</t>
  </si>
  <si>
    <t>그 랏 즈 주 일</t>
  </si>
  <si>
    <t>교  황   주  일</t>
  </si>
  <si>
    <t>농  민   주  일</t>
  </si>
  <si>
    <t>군  인   주  일</t>
  </si>
  <si>
    <t>평 신 도 주 일</t>
  </si>
  <si>
    <t>자  선   주  일</t>
  </si>
  <si>
    <t>기              타</t>
  </si>
  <si>
    <t>전  교   주  일</t>
  </si>
  <si>
    <t>주님수난성금요일</t>
  </si>
  <si>
    <t>납  부  금</t>
  </si>
  <si>
    <t>본당사업비</t>
  </si>
  <si>
    <t>사순시기특별헌금</t>
  </si>
  <si>
    <t>중 앙 동</t>
  </si>
  <si>
    <t>함 영 권  유스티노</t>
  </si>
  <si>
    <t>2013년  01월  01일 부터</t>
  </si>
  <si>
    <t>2013년  12월  31일 까지</t>
  </si>
  <si>
    <t>천주교    중앙동 본당   2013년도   결산서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</si>
</sst>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돋움"/>
      <family val="3"/>
    </font>
    <font>
      <sz val="8"/>
      <name val="돋움"/>
      <family val="3"/>
    </font>
    <font>
      <sz val="10"/>
      <name val="바탕"/>
      <family val="1"/>
    </font>
    <font>
      <sz val="9"/>
      <name val="바탕"/>
      <family val="1"/>
    </font>
    <font>
      <sz val="10"/>
      <name val="돋움"/>
      <family val="3"/>
    </font>
    <font>
      <b/>
      <sz val="10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36"/>
      <name val="바탕"/>
      <family val="1"/>
    </font>
    <font>
      <b/>
      <sz val="22"/>
      <name val="바탕"/>
      <family val="1"/>
    </font>
    <font>
      <b/>
      <sz val="36"/>
      <name val="바탕"/>
      <family val="1"/>
    </font>
    <font>
      <b/>
      <sz val="24"/>
      <name val="바탕"/>
      <family val="1"/>
    </font>
    <font>
      <sz val="12"/>
      <name val="바탕"/>
      <family val="1"/>
    </font>
    <font>
      <b/>
      <sz val="14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9" fillId="0" borderId="0" xfId="0" applyFont="1" applyAlignment="1">
      <alignment/>
    </xf>
    <xf numFmtId="0" fontId="11" fillId="0" borderId="0" xfId="0" applyFont="1" applyAlignment="1">
      <alignment horizontal="distributed"/>
    </xf>
    <xf numFmtId="3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 shrinkToFit="1"/>
    </xf>
    <xf numFmtId="3" fontId="3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3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3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3" fontId="13" fillId="0" borderId="0" xfId="0" applyNumberFormat="1" applyFont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" fontId="4" fillId="0" borderId="3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2</xdr:row>
      <xdr:rowOff>47625</xdr:rowOff>
    </xdr:from>
    <xdr:to>
      <xdr:col>7</xdr:col>
      <xdr:colOff>819150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 flipH="1">
          <a:off x="3048000" y="428625"/>
          <a:ext cx="3552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showGridLines="0" zoomScalePageLayoutView="0" workbookViewId="0" topLeftCell="A37">
      <selection activeCell="I5" sqref="I5"/>
    </sheetView>
  </sheetViews>
  <sheetFormatPr defaultColWidth="8.88671875" defaultRowHeight="13.5"/>
  <cols>
    <col min="1" max="1" width="10.77734375" style="0" customWidth="1"/>
    <col min="2" max="2" width="15.77734375" style="0" customWidth="1"/>
    <col min="3" max="4" width="10.77734375" style="0" customWidth="1"/>
    <col min="5" max="5" width="15.77734375" style="0" customWidth="1"/>
    <col min="6" max="6" width="3.77734375" style="0" customWidth="1"/>
    <col min="7" max="7" width="15.77734375" style="0" customWidth="1"/>
    <col min="8" max="8" width="3.77734375" style="0" customWidth="1"/>
    <col min="9" max="9" width="9.77734375" style="0" customWidth="1"/>
    <col min="10" max="11" width="10.77734375" style="0" customWidth="1"/>
  </cols>
  <sheetData>
    <row r="1" ht="99.75" customHeight="1"/>
    <row r="2" spans="1:3" ht="27">
      <c r="A2" s="72">
        <v>2013</v>
      </c>
      <c r="B2" s="72"/>
      <c r="C2" s="33" t="s">
        <v>15</v>
      </c>
    </row>
    <row r="3" ht="79.5" customHeight="1"/>
    <row r="4" spans="3:9" ht="46.5">
      <c r="C4" s="71" t="s">
        <v>116</v>
      </c>
      <c r="D4" s="71"/>
      <c r="E4" s="71"/>
      <c r="F4" s="71"/>
      <c r="G4" s="71"/>
      <c r="H4" s="71"/>
      <c r="I4" s="23"/>
    </row>
    <row r="5" ht="169.5" customHeight="1"/>
    <row r="6" spans="5:9" ht="31.5">
      <c r="E6" s="34" t="s">
        <v>13</v>
      </c>
      <c r="F6" s="73" t="s">
        <v>134</v>
      </c>
      <c r="G6" s="73"/>
      <c r="H6" s="73"/>
      <c r="I6" s="34" t="s">
        <v>14</v>
      </c>
    </row>
  </sheetData>
  <sheetProtection/>
  <mergeCells count="3">
    <mergeCell ref="C4:H4"/>
    <mergeCell ref="A2:B2"/>
    <mergeCell ref="F6:H6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0"/>
  <sheetViews>
    <sheetView showGridLines="0" tabSelected="1" zoomScalePageLayoutView="0" workbookViewId="0" topLeftCell="A1">
      <pane xSplit="3" ySplit="6" topLeftCell="D2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25" sqref="I25"/>
    </sheetView>
  </sheetViews>
  <sheetFormatPr defaultColWidth="8.88671875" defaultRowHeight="13.5"/>
  <cols>
    <col min="1" max="2" width="9.77734375" style="44" customWidth="1"/>
    <col min="3" max="3" width="10.77734375" style="44" customWidth="1"/>
    <col min="4" max="4" width="5.77734375" style="44" customWidth="1"/>
    <col min="5" max="6" width="10.77734375" style="3" customWidth="1"/>
    <col min="7" max="8" width="9.77734375" style="3" customWidth="1"/>
    <col min="9" max="9" width="37.10546875" style="32" customWidth="1"/>
  </cols>
  <sheetData>
    <row r="1" ht="15" customHeight="1"/>
    <row r="2" spans="5:9" ht="15" customHeight="1">
      <c r="E2" s="77" t="s">
        <v>138</v>
      </c>
      <c r="F2" s="77"/>
      <c r="G2" s="77"/>
      <c r="H2" s="77"/>
      <c r="I2" s="25" t="s">
        <v>136</v>
      </c>
    </row>
    <row r="3" ht="15" customHeight="1">
      <c r="I3" s="26" t="s">
        <v>137</v>
      </c>
    </row>
    <row r="4" spans="1:9" s="1" customFormat="1" ht="15" customHeight="1">
      <c r="A4" s="19" t="s">
        <v>9</v>
      </c>
      <c r="B4" s="45"/>
      <c r="C4" s="45"/>
      <c r="D4" s="45"/>
      <c r="E4" s="18"/>
      <c r="F4" s="18"/>
      <c r="G4" s="18"/>
      <c r="H4" s="18"/>
      <c r="I4" s="27"/>
    </row>
    <row r="5" spans="1:9" s="10" customFormat="1" ht="15" customHeight="1">
      <c r="A5" s="80" t="s">
        <v>8</v>
      </c>
      <c r="B5" s="81"/>
      <c r="C5" s="82"/>
      <c r="D5" s="60" t="s">
        <v>47</v>
      </c>
      <c r="E5" s="83" t="s">
        <v>7</v>
      </c>
      <c r="F5" s="83" t="s">
        <v>118</v>
      </c>
      <c r="G5" s="78" t="s">
        <v>50</v>
      </c>
      <c r="H5" s="79"/>
      <c r="I5" s="85" t="s">
        <v>3</v>
      </c>
    </row>
    <row r="6" spans="1:9" s="10" customFormat="1" ht="15" customHeight="1">
      <c r="A6" s="20" t="s">
        <v>0</v>
      </c>
      <c r="B6" s="21" t="s">
        <v>1</v>
      </c>
      <c r="C6" s="21" t="s">
        <v>2</v>
      </c>
      <c r="D6" s="59" t="s">
        <v>48</v>
      </c>
      <c r="E6" s="87"/>
      <c r="F6" s="84"/>
      <c r="G6" s="11" t="s">
        <v>4</v>
      </c>
      <c r="H6" s="11" t="s">
        <v>5</v>
      </c>
      <c r="I6" s="86"/>
    </row>
    <row r="7" spans="1:9" ht="17.25" customHeight="1">
      <c r="A7" s="46" t="s">
        <v>21</v>
      </c>
      <c r="B7" s="47"/>
      <c r="C7" s="47"/>
      <c r="D7" s="47">
        <v>4100</v>
      </c>
      <c r="E7" s="15">
        <f>SUM(E8,E12,E16,E21,E23,E26,E29)</f>
        <v>365219031</v>
      </c>
      <c r="F7" s="15">
        <f>SUM(F8,F12,F16,F21,F23,F26,F29)</f>
        <v>346386946</v>
      </c>
      <c r="G7" s="4" t="str">
        <f>IF(0=SUM(F7-E7)," ",IF(0&lt;SUM(F7-E7),SUM(F7-E7),IF(0&gt;SUM(F7-E7)," ")))</f>
        <v> </v>
      </c>
      <c r="H7" s="4">
        <f>IF(0=SUM(F7-E7)," ",IF(0&gt;SUM(F7-E7),-SUM(F7-E7),IF(0&lt;SUM(F7-E7)," ")))</f>
        <v>18832085</v>
      </c>
      <c r="I7" s="28"/>
    </row>
    <row r="8" spans="1:9" ht="17.25" customHeight="1">
      <c r="A8" s="48"/>
      <c r="B8" s="49" t="s">
        <v>22</v>
      </c>
      <c r="C8" s="49"/>
      <c r="D8" s="49">
        <v>4110</v>
      </c>
      <c r="E8" s="4">
        <f>SUM(E9:E11)</f>
        <v>330000000</v>
      </c>
      <c r="F8" s="4">
        <f>SUM(F9:F11)</f>
        <v>312995000</v>
      </c>
      <c r="G8" s="4" t="str">
        <f>IF(0=SUM(F8-E8)," ",IF(0&lt;SUM(F8-E8),SUM(F8-E8),IF(0&gt;SUM(F8-E8)," ")))</f>
        <v> </v>
      </c>
      <c r="H8" s="4">
        <f>IF(0=SUM(F8-E8)," ",IF(0&gt;SUM(F8-E8),-SUM(F8-E8),IF(0&lt;SUM(F8-E8)," ")))</f>
        <v>17005000</v>
      </c>
      <c r="I8" s="29"/>
    </row>
    <row r="9" spans="1:9" ht="17.25" customHeight="1">
      <c r="A9" s="50"/>
      <c r="B9" s="51"/>
      <c r="C9" s="49" t="s">
        <v>23</v>
      </c>
      <c r="D9" s="49">
        <v>4112</v>
      </c>
      <c r="E9" s="4">
        <v>220000000</v>
      </c>
      <c r="F9" s="4">
        <v>196750000</v>
      </c>
      <c r="G9" s="4" t="str">
        <f aca="true" t="shared" si="0" ref="G9:G53">IF(0=SUM(F9-E9)," ",IF(0&lt;SUM(F9-E9),SUM(F9-E9),IF(0&gt;SUM(F9-E9)," ")))</f>
        <v> </v>
      </c>
      <c r="H9" s="4">
        <f aca="true" t="shared" si="1" ref="H9:H53">IF(0=SUM(F9-E9)," ",IF(0&gt;SUM(F9-E9),-SUM(F9-E9),IF(0&lt;SUM(F9-E9)," ")))</f>
        <v>23250000</v>
      </c>
      <c r="I9" s="29"/>
    </row>
    <row r="10" spans="1:9" ht="17.25" customHeight="1">
      <c r="A10" s="50"/>
      <c r="B10" s="52"/>
      <c r="C10" s="49" t="s">
        <v>24</v>
      </c>
      <c r="D10" s="49">
        <v>4113</v>
      </c>
      <c r="E10" s="4">
        <v>100000000</v>
      </c>
      <c r="F10" s="4">
        <v>106621000</v>
      </c>
      <c r="G10" s="4">
        <f t="shared" si="0"/>
        <v>6621000</v>
      </c>
      <c r="H10" s="4" t="str">
        <f t="shared" si="1"/>
        <v> </v>
      </c>
      <c r="I10" s="29"/>
    </row>
    <row r="11" spans="1:9" ht="17.25" customHeight="1">
      <c r="A11" s="50"/>
      <c r="B11" s="52"/>
      <c r="C11" s="49" t="s">
        <v>25</v>
      </c>
      <c r="D11" s="49">
        <v>4114</v>
      </c>
      <c r="E11" s="4">
        <v>10000000</v>
      </c>
      <c r="F11" s="4">
        <v>9624000</v>
      </c>
      <c r="G11" s="4" t="str">
        <f t="shared" si="0"/>
        <v> </v>
      </c>
      <c r="H11" s="4">
        <f t="shared" si="1"/>
        <v>376000</v>
      </c>
      <c r="I11" s="29"/>
    </row>
    <row r="12" spans="1:9" ht="17.25" customHeight="1">
      <c r="A12" s="50"/>
      <c r="B12" s="49" t="s">
        <v>26</v>
      </c>
      <c r="C12" s="49"/>
      <c r="D12" s="49">
        <v>4120</v>
      </c>
      <c r="E12" s="4">
        <f>SUM(E13:E15)</f>
        <v>31639000</v>
      </c>
      <c r="F12" s="4">
        <f>SUM(F13:F15)</f>
        <v>21315000</v>
      </c>
      <c r="G12" s="4" t="str">
        <f t="shared" si="0"/>
        <v> </v>
      </c>
      <c r="H12" s="4">
        <f t="shared" si="1"/>
        <v>10324000</v>
      </c>
      <c r="I12" s="29"/>
    </row>
    <row r="13" spans="1:9" ht="17.25" customHeight="1">
      <c r="A13" s="50"/>
      <c r="B13" s="51"/>
      <c r="C13" s="49" t="s">
        <v>27</v>
      </c>
      <c r="D13" s="49">
        <v>4121</v>
      </c>
      <c r="E13" s="4"/>
      <c r="F13" s="4"/>
      <c r="G13" s="4" t="str">
        <f t="shared" si="0"/>
        <v> </v>
      </c>
      <c r="H13" s="4" t="str">
        <f t="shared" si="1"/>
        <v> </v>
      </c>
      <c r="I13" s="29"/>
    </row>
    <row r="14" spans="1:9" ht="17.25" customHeight="1">
      <c r="A14" s="50"/>
      <c r="B14" s="52"/>
      <c r="C14" s="49" t="s">
        <v>28</v>
      </c>
      <c r="D14" s="49">
        <v>4122</v>
      </c>
      <c r="E14" s="4">
        <v>31639000</v>
      </c>
      <c r="F14" s="4">
        <v>21315000</v>
      </c>
      <c r="G14" s="4" t="str">
        <f t="shared" si="0"/>
        <v> </v>
      </c>
      <c r="H14" s="4">
        <f t="shared" si="1"/>
        <v>10324000</v>
      </c>
      <c r="I14" s="29"/>
    </row>
    <row r="15" spans="1:9" ht="17.25" customHeight="1">
      <c r="A15" s="50"/>
      <c r="B15" s="47"/>
      <c r="C15" s="49" t="s">
        <v>29</v>
      </c>
      <c r="D15" s="49">
        <v>4123</v>
      </c>
      <c r="E15" s="4"/>
      <c r="F15" s="4"/>
      <c r="G15" s="4" t="str">
        <f t="shared" si="0"/>
        <v> </v>
      </c>
      <c r="H15" s="4" t="str">
        <f t="shared" si="1"/>
        <v> </v>
      </c>
      <c r="I15" s="29"/>
    </row>
    <row r="16" spans="1:9" ht="17.25" customHeight="1">
      <c r="A16" s="50"/>
      <c r="B16" s="49" t="s">
        <v>30</v>
      </c>
      <c r="C16" s="49"/>
      <c r="D16" s="49">
        <v>4130</v>
      </c>
      <c r="E16" s="4">
        <f>SUM(E17:E20)</f>
        <v>0</v>
      </c>
      <c r="F16" s="4">
        <f>SUM(F17:F20)</f>
        <v>0</v>
      </c>
      <c r="G16" s="4" t="str">
        <f t="shared" si="0"/>
        <v> </v>
      </c>
      <c r="H16" s="4" t="str">
        <f t="shared" si="1"/>
        <v> </v>
      </c>
      <c r="I16" s="29"/>
    </row>
    <row r="17" spans="1:9" ht="17.25" customHeight="1">
      <c r="A17" s="50"/>
      <c r="B17" s="51"/>
      <c r="C17" s="49" t="s">
        <v>43</v>
      </c>
      <c r="D17" s="49">
        <v>4131</v>
      </c>
      <c r="E17" s="4"/>
      <c r="F17" s="4"/>
      <c r="G17" s="4" t="str">
        <f t="shared" si="0"/>
        <v> </v>
      </c>
      <c r="H17" s="4" t="str">
        <f t="shared" si="1"/>
        <v> </v>
      </c>
      <c r="I17" s="29"/>
    </row>
    <row r="18" spans="1:9" ht="17.25" customHeight="1">
      <c r="A18" s="50"/>
      <c r="B18" s="52"/>
      <c r="C18" s="49" t="s">
        <v>44</v>
      </c>
      <c r="D18" s="49">
        <v>4132</v>
      </c>
      <c r="E18" s="4"/>
      <c r="F18" s="4"/>
      <c r="G18" s="4" t="str">
        <f t="shared" si="0"/>
        <v> </v>
      </c>
      <c r="H18" s="4" t="str">
        <f t="shared" si="1"/>
        <v> </v>
      </c>
      <c r="I18" s="29"/>
    </row>
    <row r="19" spans="1:9" ht="17.25" customHeight="1">
      <c r="A19" s="50"/>
      <c r="B19" s="52"/>
      <c r="C19" s="49" t="s">
        <v>45</v>
      </c>
      <c r="D19" s="49">
        <v>4133</v>
      </c>
      <c r="E19" s="4"/>
      <c r="F19" s="4"/>
      <c r="G19" s="4" t="str">
        <f t="shared" si="0"/>
        <v> </v>
      </c>
      <c r="H19" s="4" t="str">
        <f t="shared" si="1"/>
        <v> </v>
      </c>
      <c r="I19" s="29"/>
    </row>
    <row r="20" spans="1:9" ht="17.25" customHeight="1">
      <c r="A20" s="50"/>
      <c r="B20" s="52"/>
      <c r="C20" s="49" t="s">
        <v>46</v>
      </c>
      <c r="D20" s="49">
        <v>4134</v>
      </c>
      <c r="E20" s="4"/>
      <c r="F20" s="4"/>
      <c r="G20" s="4" t="str">
        <f t="shared" si="0"/>
        <v> </v>
      </c>
      <c r="H20" s="4" t="str">
        <f t="shared" si="1"/>
        <v> </v>
      </c>
      <c r="I20" s="29"/>
    </row>
    <row r="21" spans="1:9" ht="17.25" customHeight="1">
      <c r="A21" s="50"/>
      <c r="B21" s="49" t="s">
        <v>31</v>
      </c>
      <c r="C21" s="49"/>
      <c r="D21" s="49">
        <v>4140</v>
      </c>
      <c r="E21" s="4">
        <f>SUM(E22)</f>
        <v>0</v>
      </c>
      <c r="F21" s="4">
        <f>SUM(F22)</f>
        <v>0</v>
      </c>
      <c r="G21" s="4" t="str">
        <f t="shared" si="0"/>
        <v> </v>
      </c>
      <c r="H21" s="4" t="str">
        <f t="shared" si="1"/>
        <v> </v>
      </c>
      <c r="I21" s="29"/>
    </row>
    <row r="22" spans="1:9" ht="17.25" customHeight="1">
      <c r="A22" s="50"/>
      <c r="B22" s="51"/>
      <c r="C22" s="49" t="s">
        <v>31</v>
      </c>
      <c r="D22" s="49">
        <v>4141</v>
      </c>
      <c r="E22" s="4"/>
      <c r="F22" s="4"/>
      <c r="G22" s="4" t="str">
        <f t="shared" si="0"/>
        <v> </v>
      </c>
      <c r="H22" s="4" t="str">
        <f t="shared" si="1"/>
        <v> </v>
      </c>
      <c r="I22" s="29"/>
    </row>
    <row r="23" spans="1:9" ht="17.25" customHeight="1">
      <c r="A23" s="50"/>
      <c r="B23" s="49" t="s">
        <v>32</v>
      </c>
      <c r="C23" s="49"/>
      <c r="D23" s="49">
        <v>4150</v>
      </c>
      <c r="E23" s="4">
        <f>SUM(E24:E25)</f>
        <v>0</v>
      </c>
      <c r="F23" s="4">
        <f>SUM(F24:F25)</f>
        <v>0</v>
      </c>
      <c r="G23" s="4" t="str">
        <f t="shared" si="0"/>
        <v> </v>
      </c>
      <c r="H23" s="4" t="str">
        <f t="shared" si="1"/>
        <v> </v>
      </c>
      <c r="I23" s="29"/>
    </row>
    <row r="24" spans="1:9" ht="17.25" customHeight="1">
      <c r="A24" s="50"/>
      <c r="B24" s="51"/>
      <c r="C24" s="49" t="s">
        <v>33</v>
      </c>
      <c r="D24" s="49">
        <v>4151</v>
      </c>
      <c r="E24" s="4"/>
      <c r="F24" s="4"/>
      <c r="G24" s="4" t="str">
        <f t="shared" si="0"/>
        <v> </v>
      </c>
      <c r="H24" s="4" t="str">
        <f t="shared" si="1"/>
        <v> </v>
      </c>
      <c r="I24" s="29"/>
    </row>
    <row r="25" spans="1:9" ht="17.25" customHeight="1">
      <c r="A25" s="50"/>
      <c r="B25" s="47"/>
      <c r="C25" s="49" t="s">
        <v>34</v>
      </c>
      <c r="D25" s="49">
        <v>4152</v>
      </c>
      <c r="E25" s="4"/>
      <c r="F25" s="4"/>
      <c r="G25" s="4" t="str">
        <f t="shared" si="0"/>
        <v> </v>
      </c>
      <c r="H25" s="4" t="str">
        <f t="shared" si="1"/>
        <v> </v>
      </c>
      <c r="I25" s="29"/>
    </row>
    <row r="26" spans="1:9" ht="17.25" customHeight="1">
      <c r="A26" s="50"/>
      <c r="B26" s="49" t="s">
        <v>35</v>
      </c>
      <c r="C26" s="49"/>
      <c r="D26" s="49">
        <v>4160</v>
      </c>
      <c r="E26" s="4">
        <f>SUM(E27:E28)</f>
        <v>0</v>
      </c>
      <c r="F26" s="4">
        <f>SUM(F27:F28)</f>
        <v>8496915</v>
      </c>
      <c r="G26" s="4">
        <f t="shared" si="0"/>
        <v>8496915</v>
      </c>
      <c r="H26" s="4" t="str">
        <f t="shared" si="1"/>
        <v> </v>
      </c>
      <c r="I26" s="29"/>
    </row>
    <row r="27" spans="1:9" ht="17.25" customHeight="1">
      <c r="A27" s="50"/>
      <c r="B27" s="51"/>
      <c r="C27" s="49" t="s">
        <v>36</v>
      </c>
      <c r="D27" s="49">
        <v>4161</v>
      </c>
      <c r="E27" s="4"/>
      <c r="F27" s="4">
        <v>5168</v>
      </c>
      <c r="G27" s="4">
        <f t="shared" si="0"/>
        <v>5168</v>
      </c>
      <c r="H27" s="4" t="str">
        <f t="shared" si="1"/>
        <v> </v>
      </c>
      <c r="I27" s="29"/>
    </row>
    <row r="28" spans="1:9" ht="17.25" customHeight="1">
      <c r="A28" s="50"/>
      <c r="B28" s="47"/>
      <c r="C28" s="49" t="s">
        <v>37</v>
      </c>
      <c r="D28" s="49">
        <v>4162</v>
      </c>
      <c r="E28" s="4"/>
      <c r="F28" s="4">
        <v>8491747</v>
      </c>
      <c r="G28" s="4">
        <f t="shared" si="0"/>
        <v>8491747</v>
      </c>
      <c r="H28" s="4" t="str">
        <f t="shared" si="1"/>
        <v> </v>
      </c>
      <c r="I28" s="29"/>
    </row>
    <row r="29" spans="1:9" ht="17.25" customHeight="1">
      <c r="A29" s="50"/>
      <c r="B29" s="49" t="s">
        <v>38</v>
      </c>
      <c r="C29" s="49"/>
      <c r="D29" s="49">
        <v>4170</v>
      </c>
      <c r="E29" s="4">
        <f>SUM(E30)</f>
        <v>3580031</v>
      </c>
      <c r="F29" s="4">
        <f>SUM(F30)</f>
        <v>3580031</v>
      </c>
      <c r="G29" s="4" t="str">
        <f t="shared" si="0"/>
        <v> </v>
      </c>
      <c r="H29" s="4" t="str">
        <f t="shared" si="1"/>
        <v> </v>
      </c>
      <c r="I29" s="29"/>
    </row>
    <row r="30" spans="1:9" ht="17.25" customHeight="1">
      <c r="A30" s="54"/>
      <c r="B30" s="52"/>
      <c r="C30" s="52" t="s">
        <v>38</v>
      </c>
      <c r="D30" s="52">
        <v>4171</v>
      </c>
      <c r="E30" s="8">
        <v>3580031</v>
      </c>
      <c r="F30" s="8">
        <v>3580031</v>
      </c>
      <c r="G30" s="6" t="str">
        <f t="shared" si="0"/>
        <v> </v>
      </c>
      <c r="H30" s="6" t="str">
        <f t="shared" si="1"/>
        <v> </v>
      </c>
      <c r="I30" s="30"/>
    </row>
    <row r="31" spans="1:9" ht="17.25" customHeight="1">
      <c r="A31" s="74" t="s">
        <v>11</v>
      </c>
      <c r="B31" s="75"/>
      <c r="C31" s="75"/>
      <c r="D31" s="76"/>
      <c r="E31" s="37">
        <f>SUM(E7)</f>
        <v>365219031</v>
      </c>
      <c r="F31" s="37">
        <f>SUM(F7)</f>
        <v>346386946</v>
      </c>
      <c r="G31" s="37" t="str">
        <f t="shared" si="0"/>
        <v> </v>
      </c>
      <c r="H31" s="37">
        <f t="shared" si="1"/>
        <v>18832085</v>
      </c>
      <c r="I31" s="38"/>
    </row>
    <row r="32" spans="1:9" ht="16.5" customHeight="1">
      <c r="A32" s="62" t="s">
        <v>39</v>
      </c>
      <c r="B32" s="63"/>
      <c r="C32" s="63"/>
      <c r="D32" s="63">
        <v>4300</v>
      </c>
      <c r="E32" s="64">
        <f>SUM(E33,E44,E50)</f>
        <v>10400000</v>
      </c>
      <c r="F32" s="64">
        <f>SUM(F33,F44,F50)</f>
        <v>11556000</v>
      </c>
      <c r="G32" s="15">
        <f t="shared" si="0"/>
        <v>1156000</v>
      </c>
      <c r="H32" s="15" t="str">
        <f t="shared" si="1"/>
        <v> </v>
      </c>
      <c r="I32" s="65"/>
    </row>
    <row r="33" spans="1:9" ht="16.5" customHeight="1">
      <c r="A33" s="50"/>
      <c r="B33" s="51" t="s">
        <v>40</v>
      </c>
      <c r="C33" s="49"/>
      <c r="D33" s="49">
        <v>4310</v>
      </c>
      <c r="E33" s="4">
        <f>SUM(E34:E43)</f>
        <v>7200000</v>
      </c>
      <c r="F33" s="4">
        <f>SUM(F34:F43)</f>
        <v>7432000</v>
      </c>
      <c r="G33" s="4">
        <f t="shared" si="0"/>
        <v>232000</v>
      </c>
      <c r="H33" s="4" t="str">
        <f t="shared" si="1"/>
        <v> </v>
      </c>
      <c r="I33" s="29"/>
    </row>
    <row r="34" spans="1:9" ht="16.5" customHeight="1">
      <c r="A34" s="50"/>
      <c r="B34" s="51"/>
      <c r="C34" s="49" t="s">
        <v>119</v>
      </c>
      <c r="D34" s="49">
        <v>4311</v>
      </c>
      <c r="E34" s="4">
        <v>800000</v>
      </c>
      <c r="F34" s="4">
        <v>802000</v>
      </c>
      <c r="G34" s="4">
        <f t="shared" si="0"/>
        <v>2000</v>
      </c>
      <c r="H34" s="4" t="str">
        <f t="shared" si="1"/>
        <v> </v>
      </c>
      <c r="I34" s="29"/>
    </row>
    <row r="35" spans="1:9" ht="16.5" customHeight="1">
      <c r="A35" s="50"/>
      <c r="B35" s="52"/>
      <c r="C35" s="49" t="s">
        <v>120</v>
      </c>
      <c r="D35" s="49">
        <v>4312</v>
      </c>
      <c r="E35" s="4">
        <v>800000</v>
      </c>
      <c r="F35" s="4">
        <v>824000</v>
      </c>
      <c r="G35" s="4">
        <f t="shared" si="0"/>
        <v>24000</v>
      </c>
      <c r="H35" s="4" t="str">
        <f t="shared" si="1"/>
        <v> </v>
      </c>
      <c r="I35" s="29"/>
    </row>
    <row r="36" spans="1:9" ht="16.5" customHeight="1">
      <c r="A36" s="50"/>
      <c r="B36" s="52"/>
      <c r="C36" s="49" t="s">
        <v>121</v>
      </c>
      <c r="D36" s="49">
        <v>4313</v>
      </c>
      <c r="E36" s="4">
        <v>800000</v>
      </c>
      <c r="F36" s="4">
        <v>822000</v>
      </c>
      <c r="G36" s="4">
        <f t="shared" si="0"/>
        <v>22000</v>
      </c>
      <c r="H36" s="4" t="str">
        <f t="shared" si="1"/>
        <v> </v>
      </c>
      <c r="I36" s="29"/>
    </row>
    <row r="37" spans="1:9" ht="16.5" customHeight="1">
      <c r="A37" s="50"/>
      <c r="B37" s="52"/>
      <c r="C37" s="49" t="s">
        <v>122</v>
      </c>
      <c r="D37" s="49">
        <v>4314</v>
      </c>
      <c r="E37" s="4">
        <v>800000</v>
      </c>
      <c r="F37" s="4">
        <v>819000</v>
      </c>
      <c r="G37" s="4">
        <f t="shared" si="0"/>
        <v>19000</v>
      </c>
      <c r="H37" s="4" t="str">
        <f t="shared" si="1"/>
        <v> </v>
      </c>
      <c r="I37" s="29"/>
    </row>
    <row r="38" spans="1:9" ht="16.5" customHeight="1">
      <c r="A38" s="50"/>
      <c r="B38" s="52"/>
      <c r="C38" s="49" t="s">
        <v>123</v>
      </c>
      <c r="D38" s="49">
        <v>4315</v>
      </c>
      <c r="E38" s="4">
        <v>800000</v>
      </c>
      <c r="F38" s="4">
        <v>886000</v>
      </c>
      <c r="G38" s="4">
        <f t="shared" si="0"/>
        <v>86000</v>
      </c>
      <c r="H38" s="4" t="str">
        <f t="shared" si="1"/>
        <v> </v>
      </c>
      <c r="I38" s="29"/>
    </row>
    <row r="39" spans="1:9" ht="16.5" customHeight="1">
      <c r="A39" s="50"/>
      <c r="B39" s="52"/>
      <c r="C39" s="49" t="s">
        <v>124</v>
      </c>
      <c r="D39" s="49">
        <v>4316</v>
      </c>
      <c r="E39" s="4">
        <v>800000</v>
      </c>
      <c r="F39" s="4">
        <v>793000</v>
      </c>
      <c r="G39" s="4" t="str">
        <f t="shared" si="0"/>
        <v> </v>
      </c>
      <c r="H39" s="4">
        <f t="shared" si="1"/>
        <v>7000</v>
      </c>
      <c r="I39" s="29"/>
    </row>
    <row r="40" spans="1:9" ht="16.5" customHeight="1">
      <c r="A40" s="50"/>
      <c r="B40" s="52"/>
      <c r="C40" s="49" t="s">
        <v>125</v>
      </c>
      <c r="D40" s="49">
        <v>4317</v>
      </c>
      <c r="E40" s="4">
        <v>800000</v>
      </c>
      <c r="F40" s="4">
        <v>962000</v>
      </c>
      <c r="G40" s="4">
        <f t="shared" si="0"/>
        <v>162000</v>
      </c>
      <c r="H40" s="4" t="str">
        <f t="shared" si="1"/>
        <v> </v>
      </c>
      <c r="I40" s="29"/>
    </row>
    <row r="41" spans="1:9" ht="16.5" customHeight="1">
      <c r="A41" s="50"/>
      <c r="B41" s="52"/>
      <c r="C41" s="49" t="s">
        <v>126</v>
      </c>
      <c r="D41" s="49">
        <v>4318</v>
      </c>
      <c r="E41" s="4">
        <v>800000</v>
      </c>
      <c r="F41" s="4">
        <v>701000</v>
      </c>
      <c r="G41" s="4" t="str">
        <f t="shared" si="0"/>
        <v> </v>
      </c>
      <c r="H41" s="4">
        <f t="shared" si="1"/>
        <v>99000</v>
      </c>
      <c r="I41" s="29"/>
    </row>
    <row r="42" spans="1:9" ht="16.5" customHeight="1">
      <c r="A42" s="50"/>
      <c r="B42" s="52"/>
      <c r="C42" s="49" t="s">
        <v>127</v>
      </c>
      <c r="D42" s="49">
        <v>4319</v>
      </c>
      <c r="E42" s="4">
        <v>800000</v>
      </c>
      <c r="F42" s="4">
        <v>823000</v>
      </c>
      <c r="G42" s="4">
        <f t="shared" si="0"/>
        <v>23000</v>
      </c>
      <c r="H42" s="4" t="str">
        <f t="shared" si="1"/>
        <v> </v>
      </c>
      <c r="I42" s="29"/>
    </row>
    <row r="43" spans="1:9" ht="16.5" customHeight="1">
      <c r="A43" s="50"/>
      <c r="B43" s="47"/>
      <c r="C43" s="49" t="s">
        <v>128</v>
      </c>
      <c r="D43" s="49" t="s">
        <v>49</v>
      </c>
      <c r="E43" s="4"/>
      <c r="F43" s="4"/>
      <c r="G43" s="4" t="str">
        <f t="shared" si="0"/>
        <v> </v>
      </c>
      <c r="H43" s="4" t="str">
        <f t="shared" si="1"/>
        <v> </v>
      </c>
      <c r="I43" s="29"/>
    </row>
    <row r="44" spans="1:9" ht="16.5" customHeight="1">
      <c r="A44" s="50"/>
      <c r="B44" s="49" t="s">
        <v>41</v>
      </c>
      <c r="C44" s="49"/>
      <c r="D44" s="49">
        <v>4320</v>
      </c>
      <c r="E44" s="4">
        <f>SUM(E45:E49)</f>
        <v>3200000</v>
      </c>
      <c r="F44" s="4">
        <f>SUM(F45:F49)</f>
        <v>4124000</v>
      </c>
      <c r="G44" s="4">
        <f t="shared" si="0"/>
        <v>924000</v>
      </c>
      <c r="H44" s="4" t="str">
        <f t="shared" si="1"/>
        <v> </v>
      </c>
      <c r="I44" s="29"/>
    </row>
    <row r="45" spans="1:9" ht="16.5" customHeight="1">
      <c r="A45" s="50"/>
      <c r="B45" s="51"/>
      <c r="C45" s="49" t="s">
        <v>129</v>
      </c>
      <c r="D45" s="49">
        <v>4321</v>
      </c>
      <c r="E45" s="4">
        <v>800000</v>
      </c>
      <c r="F45" s="4">
        <v>883000</v>
      </c>
      <c r="G45" s="4">
        <f t="shared" si="0"/>
        <v>83000</v>
      </c>
      <c r="H45" s="4" t="str">
        <f t="shared" si="1"/>
        <v> </v>
      </c>
      <c r="I45" s="29"/>
    </row>
    <row r="46" spans="1:9" ht="16.5" customHeight="1">
      <c r="A46" s="50"/>
      <c r="B46" s="52"/>
      <c r="C46" s="49" t="s">
        <v>133</v>
      </c>
      <c r="D46" s="49">
        <v>4322</v>
      </c>
      <c r="E46" s="4">
        <v>800000</v>
      </c>
      <c r="F46" s="4">
        <v>1388000</v>
      </c>
      <c r="G46" s="4">
        <f t="shared" si="0"/>
        <v>588000</v>
      </c>
      <c r="H46" s="4" t="str">
        <f t="shared" si="1"/>
        <v> </v>
      </c>
      <c r="I46" s="29"/>
    </row>
    <row r="47" spans="1:9" ht="16.5" customHeight="1">
      <c r="A47" s="50"/>
      <c r="B47" s="52"/>
      <c r="C47" s="49" t="s">
        <v>130</v>
      </c>
      <c r="D47" s="49">
        <v>4323</v>
      </c>
      <c r="E47" s="4">
        <v>800000</v>
      </c>
      <c r="F47" s="4">
        <v>852000</v>
      </c>
      <c r="G47" s="4">
        <f t="shared" si="0"/>
        <v>52000</v>
      </c>
      <c r="H47" s="4" t="str">
        <f t="shared" si="1"/>
        <v> </v>
      </c>
      <c r="I47" s="29"/>
    </row>
    <row r="48" spans="1:9" ht="16.5" customHeight="1">
      <c r="A48" s="50"/>
      <c r="B48" s="52"/>
      <c r="C48" s="49" t="s">
        <v>128</v>
      </c>
      <c r="D48" s="49">
        <v>4324</v>
      </c>
      <c r="E48" s="4">
        <v>800000</v>
      </c>
      <c r="F48" s="4">
        <v>1001000</v>
      </c>
      <c r="G48" s="4">
        <f t="shared" si="0"/>
        <v>201000</v>
      </c>
      <c r="H48" s="4" t="str">
        <f t="shared" si="1"/>
        <v> </v>
      </c>
      <c r="I48" s="29"/>
    </row>
    <row r="49" spans="1:9" ht="16.5" customHeight="1">
      <c r="A49" s="50"/>
      <c r="B49" s="52"/>
      <c r="C49" s="49"/>
      <c r="D49" s="49">
        <v>4325</v>
      </c>
      <c r="E49" s="4"/>
      <c r="F49" s="4"/>
      <c r="G49" s="4" t="str">
        <f t="shared" si="0"/>
        <v> </v>
      </c>
      <c r="H49" s="4" t="str">
        <f t="shared" si="1"/>
        <v> </v>
      </c>
      <c r="I49" s="29"/>
    </row>
    <row r="50" spans="1:9" ht="16.5" customHeight="1">
      <c r="A50" s="50"/>
      <c r="B50" s="49" t="s">
        <v>42</v>
      </c>
      <c r="C50" s="49"/>
      <c r="D50" s="49">
        <v>4330</v>
      </c>
      <c r="E50" s="4">
        <f>SUM(E51)</f>
        <v>0</v>
      </c>
      <c r="F50" s="4">
        <f>SUM(F51)</f>
        <v>0</v>
      </c>
      <c r="G50" s="4" t="str">
        <f t="shared" si="0"/>
        <v> </v>
      </c>
      <c r="H50" s="4" t="str">
        <f t="shared" si="1"/>
        <v> </v>
      </c>
      <c r="I50" s="29"/>
    </row>
    <row r="51" spans="1:9" ht="16.5" customHeight="1">
      <c r="A51" s="55"/>
      <c r="B51" s="61"/>
      <c r="C51" s="56" t="s">
        <v>42</v>
      </c>
      <c r="D51" s="56">
        <v>4331</v>
      </c>
      <c r="E51" s="16"/>
      <c r="F51" s="16"/>
      <c r="G51" s="6" t="str">
        <f t="shared" si="0"/>
        <v> </v>
      </c>
      <c r="H51" s="6" t="str">
        <f t="shared" si="1"/>
        <v> </v>
      </c>
      <c r="I51" s="57"/>
    </row>
    <row r="52" spans="1:9" ht="16.5" customHeight="1">
      <c r="A52" s="74" t="s">
        <v>11</v>
      </c>
      <c r="B52" s="75"/>
      <c r="C52" s="75"/>
      <c r="D52" s="76"/>
      <c r="E52" s="37">
        <f>SUM(E32)</f>
        <v>10400000</v>
      </c>
      <c r="F52" s="37">
        <f>SUM(F32)</f>
        <v>11556000</v>
      </c>
      <c r="G52" s="37">
        <f t="shared" si="0"/>
        <v>1156000</v>
      </c>
      <c r="H52" s="37" t="str">
        <f t="shared" si="1"/>
        <v> </v>
      </c>
      <c r="I52" s="38"/>
    </row>
    <row r="53" spans="1:9" ht="16.5" customHeight="1">
      <c r="A53" s="74" t="s">
        <v>12</v>
      </c>
      <c r="B53" s="75"/>
      <c r="C53" s="75"/>
      <c r="D53" s="76"/>
      <c r="E53" s="35">
        <f>SUM(E52,E31)</f>
        <v>375619031</v>
      </c>
      <c r="F53" s="35">
        <f>SUM(F52,F31)</f>
        <v>357942946</v>
      </c>
      <c r="G53" s="37" t="str">
        <f t="shared" si="0"/>
        <v> </v>
      </c>
      <c r="H53" s="37">
        <f t="shared" si="1"/>
        <v>17676085</v>
      </c>
      <c r="I53" s="36"/>
    </row>
    <row r="60" spans="1:9" ht="13.5">
      <c r="A60" s="45"/>
      <c r="I60" s="31"/>
    </row>
  </sheetData>
  <sheetProtection/>
  <mergeCells count="9">
    <mergeCell ref="A53:D53"/>
    <mergeCell ref="E2:H2"/>
    <mergeCell ref="G5:H5"/>
    <mergeCell ref="A5:C5"/>
    <mergeCell ref="F5:F6"/>
    <mergeCell ref="I5:I6"/>
    <mergeCell ref="E5:E6"/>
    <mergeCell ref="A31:D31"/>
    <mergeCell ref="A52:D52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6"/>
  <sheetViews>
    <sheetView showGridLines="0" zoomScalePageLayoutView="0" workbookViewId="0" topLeftCell="A1">
      <pane xSplit="3" ySplit="3" topLeftCell="D4" activePane="bottomRight" state="frozen"/>
      <selection pane="topLeft" activeCell="B2" sqref="B2"/>
      <selection pane="topRight" activeCell="B2" sqref="B2"/>
      <selection pane="bottomLeft" activeCell="B2" sqref="B2"/>
      <selection pane="bottomRight" activeCell="F55" sqref="F55"/>
    </sheetView>
  </sheetViews>
  <sheetFormatPr defaultColWidth="8.88671875" defaultRowHeight="13.5"/>
  <cols>
    <col min="1" max="2" width="9.77734375" style="68" customWidth="1"/>
    <col min="3" max="3" width="10.77734375" style="68" customWidth="1"/>
    <col min="4" max="4" width="5.77734375" style="68" customWidth="1"/>
    <col min="5" max="6" width="10.77734375" style="14" customWidth="1"/>
    <col min="7" max="8" width="9.77734375" style="14" customWidth="1"/>
    <col min="9" max="9" width="37.10546875" style="7" customWidth="1"/>
  </cols>
  <sheetData>
    <row r="1" spans="1:9" s="13" customFormat="1" ht="15" customHeight="1">
      <c r="A1" s="22" t="s">
        <v>10</v>
      </c>
      <c r="B1" s="44"/>
      <c r="C1" s="44"/>
      <c r="D1" s="44"/>
      <c r="E1" s="12"/>
      <c r="F1" s="12"/>
      <c r="G1" s="12"/>
      <c r="H1" s="12"/>
      <c r="I1" s="2"/>
    </row>
    <row r="2" spans="1:9" s="13" customFormat="1" ht="15" customHeight="1">
      <c r="A2" s="80" t="s">
        <v>8</v>
      </c>
      <c r="B2" s="81"/>
      <c r="C2" s="82"/>
      <c r="D2" s="58" t="s">
        <v>47</v>
      </c>
      <c r="E2" s="83" t="s">
        <v>7</v>
      </c>
      <c r="F2" s="83" t="s">
        <v>117</v>
      </c>
      <c r="G2" s="78" t="s">
        <v>50</v>
      </c>
      <c r="H2" s="79"/>
      <c r="I2" s="89" t="s">
        <v>6</v>
      </c>
    </row>
    <row r="3" spans="1:9" s="13" customFormat="1" ht="15" customHeight="1">
      <c r="A3" s="20" t="s">
        <v>0</v>
      </c>
      <c r="B3" s="21" t="s">
        <v>1</v>
      </c>
      <c r="C3" s="21" t="s">
        <v>2</v>
      </c>
      <c r="D3" s="59" t="s">
        <v>48</v>
      </c>
      <c r="E3" s="87"/>
      <c r="F3" s="84"/>
      <c r="G3" s="11" t="s">
        <v>4</v>
      </c>
      <c r="H3" s="11" t="s">
        <v>5</v>
      </c>
      <c r="I3" s="90"/>
    </row>
    <row r="4" spans="1:9" s="1" customFormat="1" ht="16.5" customHeight="1">
      <c r="A4" s="46" t="s">
        <v>131</v>
      </c>
      <c r="B4" s="47"/>
      <c r="C4" s="47"/>
      <c r="D4" s="47">
        <v>5100</v>
      </c>
      <c r="E4" s="15">
        <f>SUM(E5)</f>
        <v>146478000</v>
      </c>
      <c r="F4" s="15">
        <f>SUM(F5)</f>
        <v>146478000</v>
      </c>
      <c r="G4" s="4" t="str">
        <f>IF(0=SUM(F4-E4)," ",IF(0&lt;SUM(F4-E4),SUM(F4-E4),IF(0&gt;SUM(F4-E4)," ")))</f>
        <v> </v>
      </c>
      <c r="H4" s="4" t="str">
        <f>IF(0=SUM(F4-E4)," ",IF(0&gt;SUM(F4-E4),-SUM(F4-E4),IF(0&lt;SUM(F4-E4)," ")))</f>
        <v> </v>
      </c>
      <c r="I4" s="24"/>
    </row>
    <row r="5" spans="1:9" s="1" customFormat="1" ht="16.5" customHeight="1">
      <c r="A5" s="48"/>
      <c r="B5" s="49" t="s">
        <v>131</v>
      </c>
      <c r="C5" s="49"/>
      <c r="D5" s="49">
        <v>5110</v>
      </c>
      <c r="E5" s="4">
        <f>SUM(E6:E8)</f>
        <v>146478000</v>
      </c>
      <c r="F5" s="4">
        <f>SUM(F6:F8)</f>
        <v>146478000</v>
      </c>
      <c r="G5" s="4" t="str">
        <f>IF(0=SUM(F5-E5)," ",IF(0&lt;SUM(F5-E5),SUM(F5-E5),IF(0&gt;SUM(F5-E5)," ")))</f>
        <v> </v>
      </c>
      <c r="H5" s="4" t="str">
        <f>IF(0=SUM(F5-E5)," ",IF(0&gt;SUM(F5-E5),-SUM(F5-E5),IF(0&lt;SUM(F5-E5)," ")))</f>
        <v> </v>
      </c>
      <c r="I5" s="5"/>
    </row>
    <row r="6" spans="1:9" s="1" customFormat="1" ht="16.5" customHeight="1">
      <c r="A6" s="50"/>
      <c r="B6" s="51"/>
      <c r="C6" s="49" t="s">
        <v>51</v>
      </c>
      <c r="D6" s="49">
        <v>5111</v>
      </c>
      <c r="E6" s="4">
        <v>146478000</v>
      </c>
      <c r="F6" s="4">
        <v>146478000</v>
      </c>
      <c r="G6" s="4" t="str">
        <f aca="true" t="shared" si="0" ref="G6:G70">IF(0=SUM(F6-E6)," ",IF(0&lt;SUM(F6-E6),SUM(F6-E6),IF(0&gt;SUM(F6-E6)," ")))</f>
        <v> </v>
      </c>
      <c r="H6" s="4" t="str">
        <f aca="true" t="shared" si="1" ref="H6:H70">IF(0=SUM(F6-E6)," ",IF(0&gt;SUM(F6-E6),-SUM(F6-E6),IF(0&lt;SUM(F6-E6)," ")))</f>
        <v> </v>
      </c>
      <c r="I6" s="5"/>
    </row>
    <row r="7" spans="1:9" s="1" customFormat="1" ht="16.5" customHeight="1">
      <c r="A7" s="50"/>
      <c r="B7" s="52"/>
      <c r="C7" s="49" t="s">
        <v>52</v>
      </c>
      <c r="D7" s="49">
        <v>5112</v>
      </c>
      <c r="E7" s="4"/>
      <c r="F7" s="4"/>
      <c r="G7" s="4" t="str">
        <f>IF(0=SUM(F7-E7)," ",IF(0&lt;SUM(F7-E7),SUM(F7-E7),IF(0&gt;SUM(F7-E7)," ")))</f>
        <v> </v>
      </c>
      <c r="H7" s="4" t="str">
        <f>IF(0=SUM(F7-E7)," ",IF(0&gt;SUM(F7-E7),-SUM(F7-E7),IF(0&lt;SUM(F7-E7)," ")))</f>
        <v> </v>
      </c>
      <c r="I7" s="5"/>
    </row>
    <row r="8" spans="1:9" s="1" customFormat="1" ht="16.5" customHeight="1">
      <c r="A8" s="50"/>
      <c r="B8" s="52"/>
      <c r="C8" s="49" t="s">
        <v>132</v>
      </c>
      <c r="D8" s="49">
        <v>5113</v>
      </c>
      <c r="E8" s="4"/>
      <c r="F8" s="4"/>
      <c r="G8" s="4" t="str">
        <f t="shared" si="0"/>
        <v> </v>
      </c>
      <c r="H8" s="4" t="str">
        <f t="shared" si="1"/>
        <v> </v>
      </c>
      <c r="I8" s="5"/>
    </row>
    <row r="9" spans="1:9" s="1" customFormat="1" ht="16.5" customHeight="1">
      <c r="A9" s="53" t="s">
        <v>53</v>
      </c>
      <c r="B9" s="49"/>
      <c r="C9" s="49"/>
      <c r="D9" s="49">
        <v>5200</v>
      </c>
      <c r="E9" s="4">
        <f>SUM(E10,E16,E23,E26)</f>
        <v>74860000</v>
      </c>
      <c r="F9" s="4">
        <f>SUM(F10,F16,F23,F26)</f>
        <v>69957040</v>
      </c>
      <c r="G9" s="4" t="str">
        <f t="shared" si="0"/>
        <v> </v>
      </c>
      <c r="H9" s="4">
        <f t="shared" si="1"/>
        <v>4902960</v>
      </c>
      <c r="I9" s="5"/>
    </row>
    <row r="10" spans="1:9" s="1" customFormat="1" ht="16.5" customHeight="1">
      <c r="A10" s="50"/>
      <c r="B10" s="49" t="s">
        <v>54</v>
      </c>
      <c r="C10" s="49"/>
      <c r="D10" s="49">
        <v>5210</v>
      </c>
      <c r="E10" s="4">
        <f>SUM(E11:E15)</f>
        <v>34040000</v>
      </c>
      <c r="F10" s="4">
        <f>SUM(F11:F15)</f>
        <v>34040000</v>
      </c>
      <c r="G10" s="4" t="str">
        <f t="shared" si="0"/>
        <v> </v>
      </c>
      <c r="H10" s="4" t="str">
        <f t="shared" si="1"/>
        <v> </v>
      </c>
      <c r="I10" s="5"/>
    </row>
    <row r="11" spans="1:9" s="1" customFormat="1" ht="16.5" customHeight="1">
      <c r="A11" s="50"/>
      <c r="B11" s="52"/>
      <c r="C11" s="49" t="s">
        <v>55</v>
      </c>
      <c r="D11" s="49">
        <v>5211</v>
      </c>
      <c r="E11" s="4">
        <v>11880000</v>
      </c>
      <c r="F11" s="4">
        <v>11880000</v>
      </c>
      <c r="G11" s="4" t="str">
        <f t="shared" si="0"/>
        <v> </v>
      </c>
      <c r="H11" s="4" t="str">
        <f t="shared" si="1"/>
        <v> </v>
      </c>
      <c r="I11" s="5"/>
    </row>
    <row r="12" spans="1:9" s="1" customFormat="1" ht="16.5" customHeight="1">
      <c r="A12" s="50"/>
      <c r="B12" s="52"/>
      <c r="C12" s="49" t="s">
        <v>56</v>
      </c>
      <c r="D12" s="49">
        <v>5212</v>
      </c>
      <c r="E12" s="4">
        <v>10440000</v>
      </c>
      <c r="F12" s="4">
        <v>10440000</v>
      </c>
      <c r="G12" s="4" t="str">
        <f t="shared" si="0"/>
        <v> </v>
      </c>
      <c r="H12" s="4" t="str">
        <f t="shared" si="1"/>
        <v> </v>
      </c>
      <c r="I12" s="5"/>
    </row>
    <row r="13" spans="1:9" s="1" customFormat="1" ht="16.5" customHeight="1">
      <c r="A13" s="50"/>
      <c r="B13" s="52"/>
      <c r="C13" s="49" t="s">
        <v>57</v>
      </c>
      <c r="D13" s="49">
        <v>5213</v>
      </c>
      <c r="E13" s="4">
        <v>3960000</v>
      </c>
      <c r="F13" s="4">
        <v>3960000</v>
      </c>
      <c r="G13" s="4" t="str">
        <f t="shared" si="0"/>
        <v> </v>
      </c>
      <c r="H13" s="4" t="str">
        <f t="shared" si="1"/>
        <v> </v>
      </c>
      <c r="I13" s="5"/>
    </row>
    <row r="14" spans="1:9" s="1" customFormat="1" ht="16.5" customHeight="1">
      <c r="A14" s="50"/>
      <c r="B14" s="52"/>
      <c r="C14" s="49" t="s">
        <v>58</v>
      </c>
      <c r="D14" s="49">
        <v>5214</v>
      </c>
      <c r="E14" s="4">
        <v>560000</v>
      </c>
      <c r="F14" s="4">
        <v>560000</v>
      </c>
      <c r="G14" s="4" t="str">
        <f t="shared" si="0"/>
        <v> </v>
      </c>
      <c r="H14" s="4" t="str">
        <f t="shared" si="1"/>
        <v> </v>
      </c>
      <c r="I14" s="5"/>
    </row>
    <row r="15" spans="1:9" s="1" customFormat="1" ht="16.5" customHeight="1">
      <c r="A15" s="50"/>
      <c r="B15" s="47"/>
      <c r="C15" s="49" t="s">
        <v>59</v>
      </c>
      <c r="D15" s="49">
        <v>5215</v>
      </c>
      <c r="E15" s="4">
        <v>7200000</v>
      </c>
      <c r="F15" s="4">
        <v>7200000</v>
      </c>
      <c r="G15" s="4" t="str">
        <f t="shared" si="0"/>
        <v> </v>
      </c>
      <c r="H15" s="4" t="str">
        <f t="shared" si="1"/>
        <v> </v>
      </c>
      <c r="I15" s="5"/>
    </row>
    <row r="16" spans="1:9" s="1" customFormat="1" ht="16.5" customHeight="1">
      <c r="A16" s="50"/>
      <c r="B16" s="49" t="s">
        <v>60</v>
      </c>
      <c r="C16" s="49"/>
      <c r="D16" s="49">
        <v>5220</v>
      </c>
      <c r="E16" s="4">
        <f>SUM(E17:E22)</f>
        <v>22300000</v>
      </c>
      <c r="F16" s="4">
        <f>SUM(F17:F22)</f>
        <v>22600000</v>
      </c>
      <c r="G16" s="4">
        <f t="shared" si="0"/>
        <v>300000</v>
      </c>
      <c r="H16" s="4" t="str">
        <f t="shared" si="1"/>
        <v> </v>
      </c>
      <c r="I16" s="5"/>
    </row>
    <row r="17" spans="1:9" s="1" customFormat="1" ht="16.5" customHeight="1">
      <c r="A17" s="50"/>
      <c r="B17" s="51"/>
      <c r="C17" s="49" t="s">
        <v>55</v>
      </c>
      <c r="D17" s="49">
        <v>5221</v>
      </c>
      <c r="E17" s="4">
        <v>12000000</v>
      </c>
      <c r="F17" s="4">
        <v>12000000</v>
      </c>
      <c r="G17" s="4" t="str">
        <f t="shared" si="0"/>
        <v> </v>
      </c>
      <c r="H17" s="4" t="str">
        <f t="shared" si="1"/>
        <v> </v>
      </c>
      <c r="I17" s="5"/>
    </row>
    <row r="18" spans="1:9" s="1" customFormat="1" ht="16.5" customHeight="1">
      <c r="A18" s="50"/>
      <c r="B18" s="52"/>
      <c r="C18" s="49" t="s">
        <v>56</v>
      </c>
      <c r="D18" s="49">
        <v>5222</v>
      </c>
      <c r="E18" s="4">
        <v>4800000</v>
      </c>
      <c r="F18" s="4">
        <v>4800000</v>
      </c>
      <c r="G18" s="4" t="str">
        <f t="shared" si="0"/>
        <v> </v>
      </c>
      <c r="H18" s="4" t="str">
        <f t="shared" si="1"/>
        <v> </v>
      </c>
      <c r="I18" s="5"/>
    </row>
    <row r="19" spans="1:9" s="1" customFormat="1" ht="16.5" customHeight="1">
      <c r="A19" s="50"/>
      <c r="B19" s="52"/>
      <c r="C19" s="49" t="s">
        <v>61</v>
      </c>
      <c r="D19" s="49">
        <v>5223</v>
      </c>
      <c r="E19" s="4"/>
      <c r="F19" s="4"/>
      <c r="G19" s="4" t="str">
        <f t="shared" si="0"/>
        <v> </v>
      </c>
      <c r="H19" s="4" t="str">
        <f t="shared" si="1"/>
        <v> </v>
      </c>
      <c r="I19" s="5"/>
    </row>
    <row r="20" spans="1:9" s="1" customFormat="1" ht="16.5" customHeight="1">
      <c r="A20" s="50"/>
      <c r="B20" s="52"/>
      <c r="C20" s="49" t="s">
        <v>62</v>
      </c>
      <c r="D20" s="49">
        <v>5224</v>
      </c>
      <c r="E20" s="4">
        <v>1200000</v>
      </c>
      <c r="F20" s="4">
        <v>1200000</v>
      </c>
      <c r="G20" s="4" t="str">
        <f t="shared" si="0"/>
        <v> </v>
      </c>
      <c r="H20" s="4" t="str">
        <f t="shared" si="1"/>
        <v> </v>
      </c>
      <c r="I20" s="5"/>
    </row>
    <row r="21" spans="1:9" s="1" customFormat="1" ht="16.5" customHeight="1">
      <c r="A21" s="50"/>
      <c r="B21" s="52"/>
      <c r="C21" s="49" t="s">
        <v>63</v>
      </c>
      <c r="D21" s="49">
        <v>5225</v>
      </c>
      <c r="E21" s="4">
        <v>4000000</v>
      </c>
      <c r="F21" s="4">
        <v>4000000</v>
      </c>
      <c r="G21" s="4" t="str">
        <f t="shared" si="0"/>
        <v> </v>
      </c>
      <c r="H21" s="4" t="str">
        <f t="shared" si="1"/>
        <v> </v>
      </c>
      <c r="I21" s="5"/>
    </row>
    <row r="22" spans="1:9" s="1" customFormat="1" ht="16.5" customHeight="1">
      <c r="A22" s="50"/>
      <c r="B22" s="47"/>
      <c r="C22" s="49" t="s">
        <v>64</v>
      </c>
      <c r="D22" s="49">
        <v>5226</v>
      </c>
      <c r="E22" s="4">
        <v>300000</v>
      </c>
      <c r="F22" s="4">
        <v>600000</v>
      </c>
      <c r="G22" s="4">
        <f t="shared" si="0"/>
        <v>300000</v>
      </c>
      <c r="H22" s="4" t="str">
        <f t="shared" si="1"/>
        <v> </v>
      </c>
      <c r="I22" s="5"/>
    </row>
    <row r="23" spans="1:9" s="1" customFormat="1" ht="16.5" customHeight="1">
      <c r="A23" s="50"/>
      <c r="B23" s="49" t="s">
        <v>65</v>
      </c>
      <c r="C23" s="49"/>
      <c r="D23" s="49">
        <v>5230</v>
      </c>
      <c r="E23" s="4">
        <f>SUM(E24:E25)</f>
        <v>0</v>
      </c>
      <c r="F23" s="4">
        <f>SUM(F24:F25)</f>
        <v>0</v>
      </c>
      <c r="G23" s="4" t="str">
        <f t="shared" si="0"/>
        <v> </v>
      </c>
      <c r="H23" s="4" t="str">
        <f t="shared" si="1"/>
        <v> </v>
      </c>
      <c r="I23" s="5"/>
    </row>
    <row r="24" spans="1:9" s="1" customFormat="1" ht="16.5" customHeight="1">
      <c r="A24" s="50"/>
      <c r="B24" s="52"/>
      <c r="C24" s="49" t="s">
        <v>55</v>
      </c>
      <c r="D24" s="49">
        <v>5231</v>
      </c>
      <c r="E24" s="4"/>
      <c r="F24" s="4"/>
      <c r="G24" s="4" t="str">
        <f t="shared" si="0"/>
        <v> </v>
      </c>
      <c r="H24" s="4" t="str">
        <f t="shared" si="1"/>
        <v> </v>
      </c>
      <c r="I24" s="5"/>
    </row>
    <row r="25" spans="1:9" s="1" customFormat="1" ht="16.5" customHeight="1">
      <c r="A25" s="50"/>
      <c r="B25" s="52"/>
      <c r="C25" s="49" t="s">
        <v>56</v>
      </c>
      <c r="D25" s="49">
        <v>5232</v>
      </c>
      <c r="E25" s="4"/>
      <c r="F25" s="4"/>
      <c r="G25" s="4" t="str">
        <f t="shared" si="0"/>
        <v> </v>
      </c>
      <c r="H25" s="4" t="str">
        <f t="shared" si="1"/>
        <v> </v>
      </c>
      <c r="I25" s="5"/>
    </row>
    <row r="26" spans="1:9" s="1" customFormat="1" ht="16.5" customHeight="1">
      <c r="A26" s="50"/>
      <c r="B26" s="49" t="s">
        <v>66</v>
      </c>
      <c r="C26" s="49"/>
      <c r="D26" s="49">
        <v>5240</v>
      </c>
      <c r="E26" s="4">
        <f>SUM(E27:E32)</f>
        <v>18520000</v>
      </c>
      <c r="F26" s="4">
        <f>SUM(F27:F32)</f>
        <v>13317040</v>
      </c>
      <c r="G26" s="4" t="str">
        <f t="shared" si="0"/>
        <v> </v>
      </c>
      <c r="H26" s="4">
        <f t="shared" si="1"/>
        <v>5202960</v>
      </c>
      <c r="I26" s="5"/>
    </row>
    <row r="27" spans="1:9" s="1" customFormat="1" ht="16.5" customHeight="1">
      <c r="A27" s="50"/>
      <c r="B27" s="52"/>
      <c r="C27" s="49" t="s">
        <v>66</v>
      </c>
      <c r="D27" s="49">
        <v>5241</v>
      </c>
      <c r="E27" s="4">
        <v>500000</v>
      </c>
      <c r="F27" s="4"/>
      <c r="G27" s="4" t="str">
        <f t="shared" si="0"/>
        <v> </v>
      </c>
      <c r="H27" s="4">
        <f t="shared" si="1"/>
        <v>500000</v>
      </c>
      <c r="I27" s="5"/>
    </row>
    <row r="28" spans="1:9" s="1" customFormat="1" ht="16.5" customHeight="1">
      <c r="A28" s="50"/>
      <c r="B28" s="52"/>
      <c r="C28" s="49" t="s">
        <v>67</v>
      </c>
      <c r="D28" s="49">
        <v>5242</v>
      </c>
      <c r="E28" s="4">
        <v>2300000</v>
      </c>
      <c r="F28" s="4">
        <v>310540</v>
      </c>
      <c r="G28" s="4" t="str">
        <f t="shared" si="0"/>
        <v> </v>
      </c>
      <c r="H28" s="4">
        <f t="shared" si="1"/>
        <v>1989460</v>
      </c>
      <c r="I28" s="5"/>
    </row>
    <row r="29" spans="1:9" s="1" customFormat="1" ht="16.5" customHeight="1">
      <c r="A29" s="50"/>
      <c r="B29" s="52"/>
      <c r="C29" s="47" t="s">
        <v>68</v>
      </c>
      <c r="D29" s="47">
        <v>5243</v>
      </c>
      <c r="E29" s="15"/>
      <c r="F29" s="15"/>
      <c r="G29" s="4" t="str">
        <f t="shared" si="0"/>
        <v> </v>
      </c>
      <c r="H29" s="4" t="str">
        <f t="shared" si="1"/>
        <v> </v>
      </c>
      <c r="I29" s="9"/>
    </row>
    <row r="30" spans="1:9" s="1" customFormat="1" ht="16.5" customHeight="1">
      <c r="A30" s="50"/>
      <c r="B30" s="52"/>
      <c r="C30" s="49" t="s">
        <v>69</v>
      </c>
      <c r="D30" s="49">
        <v>5244</v>
      </c>
      <c r="E30" s="4"/>
      <c r="F30" s="4"/>
      <c r="G30" s="4" t="str">
        <f t="shared" si="0"/>
        <v> </v>
      </c>
      <c r="H30" s="4" t="str">
        <f t="shared" si="1"/>
        <v> </v>
      </c>
      <c r="I30" s="5"/>
    </row>
    <row r="31" spans="1:9" s="1" customFormat="1" ht="16.5" customHeight="1">
      <c r="A31" s="50"/>
      <c r="B31" s="52"/>
      <c r="C31" s="49" t="s">
        <v>70</v>
      </c>
      <c r="D31" s="49">
        <v>5245</v>
      </c>
      <c r="E31" s="4">
        <v>2120000</v>
      </c>
      <c r="F31" s="4">
        <v>2096500</v>
      </c>
      <c r="G31" s="4" t="str">
        <f t="shared" si="0"/>
        <v> </v>
      </c>
      <c r="H31" s="4">
        <f t="shared" si="1"/>
        <v>23500</v>
      </c>
      <c r="I31" s="5"/>
    </row>
    <row r="32" spans="1:9" s="1" customFormat="1" ht="16.5" customHeight="1">
      <c r="A32" s="54"/>
      <c r="B32" s="66"/>
      <c r="C32" s="61" t="s">
        <v>71</v>
      </c>
      <c r="D32" s="61">
        <v>5246</v>
      </c>
      <c r="E32" s="16">
        <v>13600000</v>
      </c>
      <c r="F32" s="16">
        <v>10910000</v>
      </c>
      <c r="G32" s="16" t="str">
        <f t="shared" si="0"/>
        <v> </v>
      </c>
      <c r="H32" s="16">
        <f t="shared" si="1"/>
        <v>2690000</v>
      </c>
      <c r="I32" s="17"/>
    </row>
    <row r="33" spans="1:9" s="1" customFormat="1" ht="16.5" customHeight="1">
      <c r="A33" s="46" t="s">
        <v>72</v>
      </c>
      <c r="B33" s="47"/>
      <c r="C33" s="47"/>
      <c r="D33" s="47">
        <v>5300</v>
      </c>
      <c r="E33" s="15">
        <f>SUM(E34,E43,E52)</f>
        <v>53691209</v>
      </c>
      <c r="F33" s="15">
        <f>SUM(F34,F43,F52)</f>
        <v>52543234</v>
      </c>
      <c r="G33" s="15" t="str">
        <f t="shared" si="0"/>
        <v> </v>
      </c>
      <c r="H33" s="15">
        <f t="shared" si="1"/>
        <v>1147975</v>
      </c>
      <c r="I33" s="9"/>
    </row>
    <row r="34" spans="1:9" s="1" customFormat="1" ht="16.5" customHeight="1">
      <c r="A34" s="48"/>
      <c r="B34" s="49" t="s">
        <v>73</v>
      </c>
      <c r="C34" s="49"/>
      <c r="D34" s="49">
        <v>5310</v>
      </c>
      <c r="E34" s="4">
        <f>SUM(E35:E42)</f>
        <v>32522360</v>
      </c>
      <c r="F34" s="4">
        <f>SUM(F35:F42)</f>
        <v>32399825</v>
      </c>
      <c r="G34" s="4" t="str">
        <f t="shared" si="0"/>
        <v> </v>
      </c>
      <c r="H34" s="4">
        <f t="shared" si="1"/>
        <v>122535</v>
      </c>
      <c r="I34" s="5"/>
    </row>
    <row r="35" spans="1:9" s="1" customFormat="1" ht="16.5" customHeight="1">
      <c r="A35" s="50"/>
      <c r="B35" s="51"/>
      <c r="C35" s="49" t="s">
        <v>74</v>
      </c>
      <c r="D35" s="49">
        <v>5311</v>
      </c>
      <c r="E35" s="4">
        <v>18000000</v>
      </c>
      <c r="F35" s="4">
        <v>18000000</v>
      </c>
      <c r="G35" s="4" t="str">
        <f t="shared" si="0"/>
        <v> </v>
      </c>
      <c r="H35" s="4" t="str">
        <f t="shared" si="1"/>
        <v> </v>
      </c>
      <c r="I35" s="29"/>
    </row>
    <row r="36" spans="1:9" s="1" customFormat="1" ht="16.5" customHeight="1">
      <c r="A36" s="50"/>
      <c r="B36" s="52"/>
      <c r="C36" s="49" t="s">
        <v>75</v>
      </c>
      <c r="D36" s="49">
        <v>5312</v>
      </c>
      <c r="E36" s="4">
        <v>1400000</v>
      </c>
      <c r="F36" s="4">
        <v>1400000</v>
      </c>
      <c r="G36" s="4" t="str">
        <f t="shared" si="0"/>
        <v> </v>
      </c>
      <c r="H36" s="4" t="str">
        <f t="shared" si="1"/>
        <v> </v>
      </c>
      <c r="I36" s="5"/>
    </row>
    <row r="37" spans="1:9" s="1" customFormat="1" ht="16.5" customHeight="1">
      <c r="A37" s="50"/>
      <c r="B37" s="52"/>
      <c r="C37" s="49" t="s">
        <v>57</v>
      </c>
      <c r="D37" s="49">
        <v>5313</v>
      </c>
      <c r="E37" s="4">
        <v>7500000</v>
      </c>
      <c r="F37" s="4">
        <v>7500000</v>
      </c>
      <c r="G37" s="4" t="str">
        <f t="shared" si="0"/>
        <v> </v>
      </c>
      <c r="H37" s="4" t="str">
        <f t="shared" si="1"/>
        <v> </v>
      </c>
      <c r="I37" s="5"/>
    </row>
    <row r="38" spans="1:9" s="1" customFormat="1" ht="16.5" customHeight="1">
      <c r="A38" s="50"/>
      <c r="B38" s="52"/>
      <c r="C38" s="47" t="s">
        <v>61</v>
      </c>
      <c r="D38" s="47">
        <v>5314</v>
      </c>
      <c r="E38" s="15">
        <v>828520</v>
      </c>
      <c r="F38" s="15">
        <v>837710</v>
      </c>
      <c r="G38" s="4">
        <f t="shared" si="0"/>
        <v>9190</v>
      </c>
      <c r="H38" s="4" t="str">
        <f t="shared" si="1"/>
        <v> </v>
      </c>
      <c r="I38" s="9"/>
    </row>
    <row r="39" spans="1:9" s="1" customFormat="1" ht="16.5" customHeight="1">
      <c r="A39" s="50"/>
      <c r="B39" s="52"/>
      <c r="C39" s="49" t="s">
        <v>76</v>
      </c>
      <c r="D39" s="49">
        <v>5315</v>
      </c>
      <c r="E39" s="4">
        <v>1210500</v>
      </c>
      <c r="F39" s="4">
        <v>1024610</v>
      </c>
      <c r="G39" s="4" t="str">
        <f t="shared" si="0"/>
        <v> </v>
      </c>
      <c r="H39" s="4">
        <f t="shared" si="1"/>
        <v>185890</v>
      </c>
      <c r="I39" s="5"/>
    </row>
    <row r="40" spans="1:9" s="1" customFormat="1" ht="16.5" customHeight="1">
      <c r="A40" s="50"/>
      <c r="B40" s="52"/>
      <c r="C40" s="49" t="s">
        <v>77</v>
      </c>
      <c r="D40" s="49">
        <v>5316</v>
      </c>
      <c r="E40" s="4">
        <v>215200</v>
      </c>
      <c r="F40" s="4">
        <v>248352</v>
      </c>
      <c r="G40" s="4">
        <f t="shared" si="0"/>
        <v>33152</v>
      </c>
      <c r="H40" s="4" t="str">
        <f t="shared" si="1"/>
        <v> </v>
      </c>
      <c r="I40" s="5"/>
    </row>
    <row r="41" spans="1:9" s="1" customFormat="1" ht="16.5" customHeight="1">
      <c r="A41" s="50"/>
      <c r="B41" s="52"/>
      <c r="C41" s="49" t="s">
        <v>78</v>
      </c>
      <c r="D41" s="49">
        <v>5317</v>
      </c>
      <c r="E41" s="4">
        <v>285140</v>
      </c>
      <c r="F41" s="4">
        <v>306153</v>
      </c>
      <c r="G41" s="4">
        <f t="shared" si="0"/>
        <v>21013</v>
      </c>
      <c r="H41" s="4" t="str">
        <f t="shared" si="1"/>
        <v> </v>
      </c>
      <c r="I41" s="5"/>
    </row>
    <row r="42" spans="1:9" s="1" customFormat="1" ht="16.5" customHeight="1">
      <c r="A42" s="50"/>
      <c r="B42" s="47"/>
      <c r="C42" s="49" t="s">
        <v>79</v>
      </c>
      <c r="D42" s="49">
        <v>5318</v>
      </c>
      <c r="E42" s="4">
        <v>3083000</v>
      </c>
      <c r="F42" s="4">
        <v>3083000</v>
      </c>
      <c r="G42" s="4" t="str">
        <f t="shared" si="0"/>
        <v> </v>
      </c>
      <c r="H42" s="4" t="str">
        <f t="shared" si="1"/>
        <v> </v>
      </c>
      <c r="I42" s="5"/>
    </row>
    <row r="43" spans="1:9" s="1" customFormat="1" ht="16.5" customHeight="1">
      <c r="A43" s="50"/>
      <c r="B43" s="47" t="s">
        <v>81</v>
      </c>
      <c r="C43" s="47"/>
      <c r="D43" s="47">
        <v>5320</v>
      </c>
      <c r="E43" s="15">
        <f>SUM(E44:E51)</f>
        <v>21168849</v>
      </c>
      <c r="F43" s="15">
        <f>SUM(F44:F51)</f>
        <v>20143409</v>
      </c>
      <c r="G43" s="4" t="str">
        <f t="shared" si="0"/>
        <v> </v>
      </c>
      <c r="H43" s="4">
        <f t="shared" si="1"/>
        <v>1025440</v>
      </c>
      <c r="I43" s="9"/>
    </row>
    <row r="44" spans="1:9" s="1" customFormat="1" ht="16.5" customHeight="1">
      <c r="A44" s="50"/>
      <c r="B44" s="51"/>
      <c r="C44" s="49" t="s">
        <v>74</v>
      </c>
      <c r="D44" s="49">
        <v>5321</v>
      </c>
      <c r="E44" s="4">
        <v>10524000</v>
      </c>
      <c r="F44" s="4">
        <v>10524000</v>
      </c>
      <c r="G44" s="4" t="str">
        <f t="shared" si="0"/>
        <v> </v>
      </c>
      <c r="H44" s="4" t="str">
        <f t="shared" si="1"/>
        <v> </v>
      </c>
      <c r="I44" s="5"/>
    </row>
    <row r="45" spans="1:9" s="1" customFormat="1" ht="16.5" customHeight="1">
      <c r="A45" s="50"/>
      <c r="B45" s="52"/>
      <c r="C45" s="49" t="s">
        <v>75</v>
      </c>
      <c r="D45" s="49">
        <v>5322</v>
      </c>
      <c r="E45" s="4">
        <v>2600000</v>
      </c>
      <c r="F45" s="4">
        <v>2600000</v>
      </c>
      <c r="G45" s="4" t="str">
        <f t="shared" si="0"/>
        <v> </v>
      </c>
      <c r="H45" s="4" t="str">
        <f t="shared" si="1"/>
        <v> </v>
      </c>
      <c r="I45" s="5"/>
    </row>
    <row r="46" spans="1:9" s="1" customFormat="1" ht="16.5" customHeight="1">
      <c r="A46" s="50"/>
      <c r="B46" s="52"/>
      <c r="C46" s="51" t="s">
        <v>57</v>
      </c>
      <c r="D46" s="49">
        <v>5323</v>
      </c>
      <c r="E46" s="4">
        <v>4385000</v>
      </c>
      <c r="F46" s="4">
        <v>4385000</v>
      </c>
      <c r="G46" s="4" t="str">
        <f t="shared" si="0"/>
        <v> </v>
      </c>
      <c r="H46" s="4" t="str">
        <f t="shared" si="1"/>
        <v> </v>
      </c>
      <c r="I46" s="5"/>
    </row>
    <row r="47" spans="1:9" s="1" customFormat="1" ht="16.5" customHeight="1">
      <c r="A47" s="50"/>
      <c r="B47" s="52"/>
      <c r="C47" s="49" t="s">
        <v>61</v>
      </c>
      <c r="D47" s="49">
        <v>5324</v>
      </c>
      <c r="E47" s="4">
        <v>539277</v>
      </c>
      <c r="F47" s="4">
        <v>543000</v>
      </c>
      <c r="G47" s="4">
        <f t="shared" si="0"/>
        <v>3723</v>
      </c>
      <c r="H47" s="4" t="str">
        <f t="shared" si="1"/>
        <v> </v>
      </c>
      <c r="I47" s="5"/>
    </row>
    <row r="48" spans="1:9" s="1" customFormat="1" ht="16.5" customHeight="1">
      <c r="A48" s="50"/>
      <c r="B48" s="52"/>
      <c r="C48" s="49" t="s">
        <v>76</v>
      </c>
      <c r="D48" s="49">
        <v>5325</v>
      </c>
      <c r="E48" s="4">
        <v>787905</v>
      </c>
      <c r="F48" s="4"/>
      <c r="G48" s="4" t="str">
        <f t="shared" si="0"/>
        <v> </v>
      </c>
      <c r="H48" s="4">
        <f t="shared" si="1"/>
        <v>787905</v>
      </c>
      <c r="I48" s="5"/>
    </row>
    <row r="49" spans="1:9" s="1" customFormat="1" ht="16.5" customHeight="1">
      <c r="A49" s="50"/>
      <c r="B49" s="52"/>
      <c r="C49" s="49" t="s">
        <v>77</v>
      </c>
      <c r="D49" s="49">
        <v>5326</v>
      </c>
      <c r="E49" s="4">
        <v>140072</v>
      </c>
      <c r="F49" s="4">
        <v>165033</v>
      </c>
      <c r="G49" s="4">
        <f t="shared" si="0"/>
        <v>24961</v>
      </c>
      <c r="H49" s="4" t="str">
        <f t="shared" si="1"/>
        <v> </v>
      </c>
      <c r="I49" s="5"/>
    </row>
    <row r="50" spans="1:9" s="1" customFormat="1" ht="16.5" customHeight="1">
      <c r="A50" s="50"/>
      <c r="B50" s="52"/>
      <c r="C50" s="49" t="s">
        <v>78</v>
      </c>
      <c r="D50" s="49">
        <v>5327</v>
      </c>
      <c r="E50" s="4">
        <v>185595</v>
      </c>
      <c r="F50" s="4">
        <v>201786</v>
      </c>
      <c r="G50" s="4">
        <f t="shared" si="0"/>
        <v>16191</v>
      </c>
      <c r="H50" s="4" t="str">
        <f t="shared" si="1"/>
        <v> </v>
      </c>
      <c r="I50" s="5"/>
    </row>
    <row r="51" spans="1:9" s="1" customFormat="1" ht="16.5" customHeight="1">
      <c r="A51" s="50"/>
      <c r="B51" s="52"/>
      <c r="C51" s="49" t="s">
        <v>79</v>
      </c>
      <c r="D51" s="49">
        <v>5328</v>
      </c>
      <c r="E51" s="4">
        <v>2007000</v>
      </c>
      <c r="F51" s="4">
        <v>1724590</v>
      </c>
      <c r="G51" s="4" t="str">
        <f t="shared" si="0"/>
        <v> </v>
      </c>
      <c r="H51" s="4">
        <f t="shared" si="1"/>
        <v>282410</v>
      </c>
      <c r="I51" s="5"/>
    </row>
    <row r="52" spans="1:9" s="1" customFormat="1" ht="16.5" customHeight="1">
      <c r="A52" s="50"/>
      <c r="B52" s="49" t="s">
        <v>80</v>
      </c>
      <c r="C52" s="47"/>
      <c r="D52" s="47">
        <v>5330</v>
      </c>
      <c r="E52" s="15">
        <f>SUM(E53:E60)</f>
        <v>0</v>
      </c>
      <c r="F52" s="15">
        <f>SUM(F53:F60)</f>
        <v>0</v>
      </c>
      <c r="G52" s="4" t="str">
        <f t="shared" si="0"/>
        <v> </v>
      </c>
      <c r="H52" s="4" t="str">
        <f t="shared" si="1"/>
        <v> </v>
      </c>
      <c r="I52" s="9"/>
    </row>
    <row r="53" spans="1:9" s="1" customFormat="1" ht="16.5" customHeight="1">
      <c r="A53" s="50"/>
      <c r="B53" s="51"/>
      <c r="C53" s="49" t="s">
        <v>74</v>
      </c>
      <c r="D53" s="49">
        <v>5331</v>
      </c>
      <c r="E53" s="4"/>
      <c r="F53" s="4"/>
      <c r="G53" s="4" t="str">
        <f t="shared" si="0"/>
        <v> </v>
      </c>
      <c r="H53" s="4" t="str">
        <f t="shared" si="1"/>
        <v> </v>
      </c>
      <c r="I53" s="5"/>
    </row>
    <row r="54" spans="1:9" s="1" customFormat="1" ht="16.5" customHeight="1">
      <c r="A54" s="50"/>
      <c r="B54" s="52"/>
      <c r="C54" s="49" t="s">
        <v>75</v>
      </c>
      <c r="D54" s="49">
        <v>5332</v>
      </c>
      <c r="E54" s="4"/>
      <c r="F54" s="4"/>
      <c r="G54" s="4" t="str">
        <f t="shared" si="0"/>
        <v> </v>
      </c>
      <c r="H54" s="4" t="str">
        <f t="shared" si="1"/>
        <v> </v>
      </c>
      <c r="I54" s="5"/>
    </row>
    <row r="55" spans="1:9" s="1" customFormat="1" ht="16.5" customHeight="1">
      <c r="A55" s="50"/>
      <c r="B55" s="52"/>
      <c r="C55" s="51" t="s">
        <v>57</v>
      </c>
      <c r="D55" s="49">
        <v>5333</v>
      </c>
      <c r="E55" s="4"/>
      <c r="F55" s="4"/>
      <c r="G55" s="4" t="str">
        <f t="shared" si="0"/>
        <v> </v>
      </c>
      <c r="H55" s="4" t="str">
        <f t="shared" si="1"/>
        <v> </v>
      </c>
      <c r="I55" s="5"/>
    </row>
    <row r="56" spans="1:9" s="1" customFormat="1" ht="16.5" customHeight="1">
      <c r="A56" s="50"/>
      <c r="B56" s="52"/>
      <c r="C56" s="49" t="s">
        <v>61</v>
      </c>
      <c r="D56" s="49">
        <v>5334</v>
      </c>
      <c r="E56" s="4"/>
      <c r="F56" s="4"/>
      <c r="G56" s="4" t="str">
        <f t="shared" si="0"/>
        <v> </v>
      </c>
      <c r="H56" s="4" t="str">
        <f t="shared" si="1"/>
        <v> </v>
      </c>
      <c r="I56" s="5"/>
    </row>
    <row r="57" spans="1:9" s="1" customFormat="1" ht="16.5" customHeight="1">
      <c r="A57" s="50"/>
      <c r="B57" s="52"/>
      <c r="C57" s="49" t="s">
        <v>76</v>
      </c>
      <c r="D57" s="49">
        <v>5335</v>
      </c>
      <c r="E57" s="4"/>
      <c r="F57" s="4"/>
      <c r="G57" s="4" t="str">
        <f t="shared" si="0"/>
        <v> </v>
      </c>
      <c r="H57" s="4" t="str">
        <f t="shared" si="1"/>
        <v> </v>
      </c>
      <c r="I57" s="5"/>
    </row>
    <row r="58" spans="1:9" s="1" customFormat="1" ht="16.5" customHeight="1">
      <c r="A58" s="50"/>
      <c r="B58" s="52"/>
      <c r="C58" s="49" t="s">
        <v>77</v>
      </c>
      <c r="D58" s="49">
        <v>5336</v>
      </c>
      <c r="E58" s="4"/>
      <c r="F58" s="4"/>
      <c r="G58" s="4" t="str">
        <f t="shared" si="0"/>
        <v> </v>
      </c>
      <c r="H58" s="4" t="str">
        <f t="shared" si="1"/>
        <v> </v>
      </c>
      <c r="I58" s="5"/>
    </row>
    <row r="59" spans="1:9" s="1" customFormat="1" ht="16.5" customHeight="1">
      <c r="A59" s="50"/>
      <c r="B59" s="52"/>
      <c r="C59" s="49" t="s">
        <v>78</v>
      </c>
      <c r="D59" s="49">
        <v>5337</v>
      </c>
      <c r="E59" s="4"/>
      <c r="F59" s="4"/>
      <c r="G59" s="4" t="str">
        <f t="shared" si="0"/>
        <v> </v>
      </c>
      <c r="H59" s="4" t="str">
        <f t="shared" si="1"/>
        <v> </v>
      </c>
      <c r="I59" s="5"/>
    </row>
    <row r="60" spans="1:9" s="1" customFormat="1" ht="16.5" customHeight="1">
      <c r="A60" s="54"/>
      <c r="B60" s="66"/>
      <c r="C60" s="61" t="s">
        <v>79</v>
      </c>
      <c r="D60" s="61">
        <v>5338</v>
      </c>
      <c r="E60" s="16"/>
      <c r="F60" s="16"/>
      <c r="G60" s="16" t="str">
        <f t="shared" si="0"/>
        <v> </v>
      </c>
      <c r="H60" s="16" t="str">
        <f t="shared" si="1"/>
        <v> </v>
      </c>
      <c r="I60" s="17"/>
    </row>
    <row r="61" spans="1:9" s="1" customFormat="1" ht="16.5" customHeight="1">
      <c r="A61" s="46" t="s">
        <v>82</v>
      </c>
      <c r="B61" s="47"/>
      <c r="C61" s="47"/>
      <c r="D61" s="47">
        <v>5400</v>
      </c>
      <c r="E61" s="15">
        <f>SUM(E62,E68,E76,E84,E87,E92,E94,E96)</f>
        <v>90189822</v>
      </c>
      <c r="F61" s="15">
        <f>SUM(F62,F68,F76,F84,F87,F92,F94,F96)</f>
        <v>77408672</v>
      </c>
      <c r="G61" s="15" t="str">
        <f t="shared" si="0"/>
        <v> </v>
      </c>
      <c r="H61" s="15">
        <f t="shared" si="1"/>
        <v>12781150</v>
      </c>
      <c r="I61" s="9"/>
    </row>
    <row r="62" spans="1:9" s="1" customFormat="1" ht="16.5" customHeight="1">
      <c r="A62" s="48"/>
      <c r="B62" s="49" t="s">
        <v>83</v>
      </c>
      <c r="C62" s="49"/>
      <c r="D62" s="49">
        <v>5410</v>
      </c>
      <c r="E62" s="4">
        <f>SUM(E63:E67)</f>
        <v>14050000</v>
      </c>
      <c r="F62" s="4">
        <f>SUM(F63:F67)</f>
        <v>17389780</v>
      </c>
      <c r="G62" s="4">
        <f t="shared" si="0"/>
        <v>3339780</v>
      </c>
      <c r="H62" s="4" t="str">
        <f t="shared" si="1"/>
        <v> </v>
      </c>
      <c r="I62" s="5"/>
    </row>
    <row r="63" spans="1:9" s="1" customFormat="1" ht="16.5" customHeight="1">
      <c r="A63" s="50"/>
      <c r="B63" s="51"/>
      <c r="C63" s="49" t="s">
        <v>84</v>
      </c>
      <c r="D63" s="49">
        <v>5411</v>
      </c>
      <c r="E63" s="4">
        <v>400000</v>
      </c>
      <c r="F63" s="4">
        <v>27460</v>
      </c>
      <c r="G63" s="4" t="str">
        <f t="shared" si="0"/>
        <v> </v>
      </c>
      <c r="H63" s="4">
        <f t="shared" si="1"/>
        <v>372540</v>
      </c>
      <c r="I63" s="5"/>
    </row>
    <row r="64" spans="1:9" s="1" customFormat="1" ht="16.5" customHeight="1">
      <c r="A64" s="50"/>
      <c r="B64" s="52"/>
      <c r="C64" s="47" t="s">
        <v>85</v>
      </c>
      <c r="D64" s="47">
        <v>5412</v>
      </c>
      <c r="E64" s="15">
        <v>2500000</v>
      </c>
      <c r="F64" s="15">
        <v>2295470</v>
      </c>
      <c r="G64" s="4" t="str">
        <f t="shared" si="0"/>
        <v> </v>
      </c>
      <c r="H64" s="4">
        <f t="shared" si="1"/>
        <v>204530</v>
      </c>
      <c r="I64" s="28"/>
    </row>
    <row r="65" spans="1:9" s="1" customFormat="1" ht="16.5" customHeight="1">
      <c r="A65" s="50"/>
      <c r="B65" s="52"/>
      <c r="C65" s="49" t="s">
        <v>86</v>
      </c>
      <c r="D65" s="49">
        <v>5413</v>
      </c>
      <c r="E65" s="4">
        <v>8000000</v>
      </c>
      <c r="F65" s="4">
        <v>9570500</v>
      </c>
      <c r="G65" s="4">
        <f t="shared" si="0"/>
        <v>1570500</v>
      </c>
      <c r="H65" s="4" t="str">
        <f t="shared" si="1"/>
        <v> </v>
      </c>
      <c r="I65" s="29"/>
    </row>
    <row r="66" spans="1:9" s="1" customFormat="1" ht="16.5" customHeight="1">
      <c r="A66" s="50"/>
      <c r="B66" s="52"/>
      <c r="C66" s="49" t="s">
        <v>87</v>
      </c>
      <c r="D66" s="49">
        <v>5414</v>
      </c>
      <c r="E66" s="4">
        <v>650000</v>
      </c>
      <c r="F66" s="4">
        <v>886510</v>
      </c>
      <c r="G66" s="4">
        <f t="shared" si="0"/>
        <v>236510</v>
      </c>
      <c r="H66" s="4" t="str">
        <f t="shared" si="1"/>
        <v> </v>
      </c>
      <c r="I66" s="5"/>
    </row>
    <row r="67" spans="1:9" s="1" customFormat="1" ht="16.5" customHeight="1">
      <c r="A67" s="50"/>
      <c r="B67" s="52"/>
      <c r="C67" s="47" t="s">
        <v>88</v>
      </c>
      <c r="D67" s="47">
        <v>5415</v>
      </c>
      <c r="E67" s="15">
        <v>2500000</v>
      </c>
      <c r="F67" s="15">
        <v>4609840</v>
      </c>
      <c r="G67" s="4">
        <f t="shared" si="0"/>
        <v>2109840</v>
      </c>
      <c r="H67" s="4" t="str">
        <f t="shared" si="1"/>
        <v> </v>
      </c>
      <c r="I67" s="9"/>
    </row>
    <row r="68" spans="1:9" s="1" customFormat="1" ht="16.5" customHeight="1">
      <c r="A68" s="50"/>
      <c r="B68" s="49" t="s">
        <v>89</v>
      </c>
      <c r="C68" s="49"/>
      <c r="D68" s="49">
        <v>5420</v>
      </c>
      <c r="E68" s="4">
        <f>SUM(E69:E75)</f>
        <v>23210000</v>
      </c>
      <c r="F68" s="4">
        <f>SUM(F69:F75)</f>
        <v>19143900</v>
      </c>
      <c r="G68" s="4" t="str">
        <f t="shared" si="0"/>
        <v> </v>
      </c>
      <c r="H68" s="4">
        <f t="shared" si="1"/>
        <v>4066100</v>
      </c>
      <c r="I68" s="5"/>
    </row>
    <row r="69" spans="1:9" s="1" customFormat="1" ht="16.5" customHeight="1">
      <c r="A69" s="50"/>
      <c r="B69" s="51"/>
      <c r="C69" s="49" t="s">
        <v>90</v>
      </c>
      <c r="D69" s="49">
        <v>5421</v>
      </c>
      <c r="E69" s="4"/>
      <c r="F69" s="4"/>
      <c r="G69" s="4" t="str">
        <f t="shared" si="0"/>
        <v> </v>
      </c>
      <c r="H69" s="4" t="str">
        <f t="shared" si="1"/>
        <v> </v>
      </c>
      <c r="I69" s="5"/>
    </row>
    <row r="70" spans="1:9" s="1" customFormat="1" ht="16.5" customHeight="1">
      <c r="A70" s="50"/>
      <c r="B70" s="52"/>
      <c r="C70" s="49" t="s">
        <v>91</v>
      </c>
      <c r="D70" s="49">
        <v>5422</v>
      </c>
      <c r="E70" s="4">
        <v>7410000</v>
      </c>
      <c r="F70" s="4">
        <v>4437500</v>
      </c>
      <c r="G70" s="4" t="str">
        <f t="shared" si="0"/>
        <v> </v>
      </c>
      <c r="H70" s="4">
        <f t="shared" si="1"/>
        <v>2972500</v>
      </c>
      <c r="I70" s="29"/>
    </row>
    <row r="71" spans="1:9" s="1" customFormat="1" ht="16.5" customHeight="1">
      <c r="A71" s="50"/>
      <c r="B71" s="52"/>
      <c r="C71" s="49" t="s">
        <v>59</v>
      </c>
      <c r="D71" s="49">
        <v>5423</v>
      </c>
      <c r="E71" s="4"/>
      <c r="F71" s="4"/>
      <c r="G71" s="4" t="str">
        <f aca="true" t="shared" si="2" ref="G71:G121">IF(0=SUM(F71-E71)," ",IF(0&lt;SUM(F71-E71),SUM(F71-E71),IF(0&gt;SUM(F71-E71)," ")))</f>
        <v> </v>
      </c>
      <c r="H71" s="4" t="str">
        <f aca="true" t="shared" si="3" ref="H71:H121">IF(0=SUM(F71-E71)," ",IF(0&gt;SUM(F71-E71),-SUM(F71-E71),IF(0&lt;SUM(F71-E71)," ")))</f>
        <v> </v>
      </c>
      <c r="I71" s="5"/>
    </row>
    <row r="72" spans="1:9" s="1" customFormat="1" ht="16.5" customHeight="1">
      <c r="A72" s="50"/>
      <c r="B72" s="52"/>
      <c r="C72" s="49" t="s">
        <v>92</v>
      </c>
      <c r="D72" s="49">
        <v>5424</v>
      </c>
      <c r="E72" s="4">
        <v>7000000</v>
      </c>
      <c r="F72" s="4">
        <v>6490820</v>
      </c>
      <c r="G72" s="4" t="str">
        <f t="shared" si="2"/>
        <v> </v>
      </c>
      <c r="H72" s="4">
        <f t="shared" si="3"/>
        <v>509180</v>
      </c>
      <c r="I72" s="5"/>
    </row>
    <row r="73" spans="1:9" s="1" customFormat="1" ht="16.5" customHeight="1">
      <c r="A73" s="50"/>
      <c r="B73" s="52"/>
      <c r="C73" s="49" t="s">
        <v>94</v>
      </c>
      <c r="D73" s="49">
        <v>5425</v>
      </c>
      <c r="E73" s="4">
        <v>6100000</v>
      </c>
      <c r="F73" s="4">
        <v>7220500</v>
      </c>
      <c r="G73" s="4">
        <f t="shared" si="2"/>
        <v>1120500</v>
      </c>
      <c r="H73" s="4" t="str">
        <f t="shared" si="3"/>
        <v> </v>
      </c>
      <c r="I73" s="5"/>
    </row>
    <row r="74" spans="1:9" s="1" customFormat="1" ht="16.5" customHeight="1">
      <c r="A74" s="50"/>
      <c r="B74" s="52"/>
      <c r="C74" s="49" t="s">
        <v>93</v>
      </c>
      <c r="D74" s="49">
        <v>5426</v>
      </c>
      <c r="E74" s="4">
        <v>1200000</v>
      </c>
      <c r="F74" s="4">
        <v>343200</v>
      </c>
      <c r="G74" s="4" t="str">
        <f t="shared" si="2"/>
        <v> </v>
      </c>
      <c r="H74" s="4">
        <f t="shared" si="3"/>
        <v>856800</v>
      </c>
      <c r="I74" s="5"/>
    </row>
    <row r="75" spans="1:9" s="1" customFormat="1" ht="16.5" customHeight="1">
      <c r="A75" s="50"/>
      <c r="B75" s="52"/>
      <c r="C75" s="49" t="s">
        <v>110</v>
      </c>
      <c r="D75" s="49">
        <v>5427</v>
      </c>
      <c r="E75" s="4">
        <v>1500000</v>
      </c>
      <c r="F75" s="4">
        <v>651880</v>
      </c>
      <c r="G75" s="4" t="str">
        <f t="shared" si="2"/>
        <v> </v>
      </c>
      <c r="H75" s="4">
        <f t="shared" si="3"/>
        <v>848120</v>
      </c>
      <c r="I75" s="5"/>
    </row>
    <row r="76" spans="1:9" s="1" customFormat="1" ht="16.5" customHeight="1">
      <c r="A76" s="50"/>
      <c r="B76" s="49" t="s">
        <v>95</v>
      </c>
      <c r="C76" s="49"/>
      <c r="D76" s="49">
        <v>5430</v>
      </c>
      <c r="E76" s="4">
        <f>SUM(E77:E83)</f>
        <v>23618000</v>
      </c>
      <c r="F76" s="4">
        <f>SUM(F77:F83)</f>
        <v>10240100</v>
      </c>
      <c r="G76" s="4" t="str">
        <f t="shared" si="2"/>
        <v> </v>
      </c>
      <c r="H76" s="4">
        <f t="shared" si="3"/>
        <v>13377900</v>
      </c>
      <c r="I76" s="5"/>
    </row>
    <row r="77" spans="1:9" s="1" customFormat="1" ht="16.5" customHeight="1">
      <c r="A77" s="50"/>
      <c r="B77" s="52"/>
      <c r="C77" s="49" t="s">
        <v>96</v>
      </c>
      <c r="D77" s="49">
        <v>5431</v>
      </c>
      <c r="E77" s="4">
        <v>1450000</v>
      </c>
      <c r="F77" s="4">
        <v>830000</v>
      </c>
      <c r="G77" s="4" t="str">
        <f t="shared" si="2"/>
        <v> </v>
      </c>
      <c r="H77" s="4">
        <f t="shared" si="3"/>
        <v>620000</v>
      </c>
      <c r="I77" s="5"/>
    </row>
    <row r="78" spans="1:9" s="1" customFormat="1" ht="16.5" customHeight="1">
      <c r="A78" s="50"/>
      <c r="B78" s="52"/>
      <c r="C78" s="49" t="s">
        <v>97</v>
      </c>
      <c r="D78" s="49">
        <v>5432</v>
      </c>
      <c r="E78" s="4">
        <v>8550000</v>
      </c>
      <c r="F78" s="4">
        <v>100000</v>
      </c>
      <c r="G78" s="4" t="str">
        <f t="shared" si="2"/>
        <v> </v>
      </c>
      <c r="H78" s="4">
        <f t="shared" si="3"/>
        <v>8450000</v>
      </c>
      <c r="I78" s="5"/>
    </row>
    <row r="79" spans="1:9" s="1" customFormat="1" ht="16.5" customHeight="1">
      <c r="A79" s="50"/>
      <c r="B79" s="52"/>
      <c r="C79" s="49" t="s">
        <v>98</v>
      </c>
      <c r="D79" s="49">
        <v>5433</v>
      </c>
      <c r="E79" s="4">
        <v>2685000</v>
      </c>
      <c r="F79" s="4">
        <v>2617750</v>
      </c>
      <c r="G79" s="4" t="str">
        <f t="shared" si="2"/>
        <v> </v>
      </c>
      <c r="H79" s="4">
        <f t="shared" si="3"/>
        <v>67250</v>
      </c>
      <c r="I79" s="5"/>
    </row>
    <row r="80" spans="1:9" s="1" customFormat="1" ht="16.5" customHeight="1">
      <c r="A80" s="50"/>
      <c r="B80" s="52"/>
      <c r="C80" s="49" t="s">
        <v>99</v>
      </c>
      <c r="D80" s="49">
        <v>5434</v>
      </c>
      <c r="E80" s="4">
        <v>4025000</v>
      </c>
      <c r="F80" s="4">
        <v>3387350</v>
      </c>
      <c r="G80" s="4" t="str">
        <f t="shared" si="2"/>
        <v> </v>
      </c>
      <c r="H80" s="4">
        <f t="shared" si="3"/>
        <v>637650</v>
      </c>
      <c r="I80" s="5"/>
    </row>
    <row r="81" spans="1:9" s="1" customFormat="1" ht="16.5" customHeight="1">
      <c r="A81" s="50"/>
      <c r="B81" s="52"/>
      <c r="C81" s="49" t="s">
        <v>100</v>
      </c>
      <c r="D81" s="49">
        <v>5435</v>
      </c>
      <c r="E81" s="4"/>
      <c r="F81" s="4"/>
      <c r="G81" s="4" t="str">
        <f t="shared" si="2"/>
        <v> </v>
      </c>
      <c r="H81" s="4" t="str">
        <f t="shared" si="3"/>
        <v> </v>
      </c>
      <c r="I81" s="5"/>
    </row>
    <row r="82" spans="1:9" s="1" customFormat="1" ht="16.5" customHeight="1">
      <c r="A82" s="50"/>
      <c r="B82" s="52"/>
      <c r="C82" s="49" t="s">
        <v>101</v>
      </c>
      <c r="D82" s="49">
        <v>5436</v>
      </c>
      <c r="E82" s="4">
        <v>3288000</v>
      </c>
      <c r="F82" s="4">
        <v>1565000</v>
      </c>
      <c r="G82" s="4" t="str">
        <f t="shared" si="2"/>
        <v> </v>
      </c>
      <c r="H82" s="4">
        <f t="shared" si="3"/>
        <v>1723000</v>
      </c>
      <c r="I82" s="5"/>
    </row>
    <row r="83" spans="1:9" s="1" customFormat="1" ht="16.5" customHeight="1">
      <c r="A83" s="50"/>
      <c r="B83" s="47"/>
      <c r="C83" s="49" t="s">
        <v>102</v>
      </c>
      <c r="D83" s="49">
        <v>5437</v>
      </c>
      <c r="E83" s="4">
        <v>3620000</v>
      </c>
      <c r="F83" s="4">
        <v>1740000</v>
      </c>
      <c r="G83" s="4" t="str">
        <f t="shared" si="2"/>
        <v> </v>
      </c>
      <c r="H83" s="4">
        <f t="shared" si="3"/>
        <v>1880000</v>
      </c>
      <c r="I83" s="5"/>
    </row>
    <row r="84" spans="1:9" s="1" customFormat="1" ht="16.5" customHeight="1">
      <c r="A84" s="50"/>
      <c r="B84" s="49" t="s">
        <v>103</v>
      </c>
      <c r="C84" s="49"/>
      <c r="D84" s="49">
        <v>5440</v>
      </c>
      <c r="E84" s="4">
        <f>SUM(E85:E86)</f>
        <v>7160000</v>
      </c>
      <c r="F84" s="4">
        <f>SUM(F85:F86)</f>
        <v>7576370</v>
      </c>
      <c r="G84" s="4">
        <f t="shared" si="2"/>
        <v>416370</v>
      </c>
      <c r="H84" s="4" t="str">
        <f t="shared" si="3"/>
        <v> </v>
      </c>
      <c r="I84" s="5"/>
    </row>
    <row r="85" spans="1:9" s="1" customFormat="1" ht="16.5" customHeight="1">
      <c r="A85" s="50"/>
      <c r="B85" s="51"/>
      <c r="C85" s="49" t="s">
        <v>103</v>
      </c>
      <c r="D85" s="49">
        <v>5441</v>
      </c>
      <c r="E85" s="4">
        <v>6800000</v>
      </c>
      <c r="F85" s="4">
        <v>7387370</v>
      </c>
      <c r="G85" s="4">
        <f t="shared" si="2"/>
        <v>587370</v>
      </c>
      <c r="H85" s="4" t="str">
        <f t="shared" si="3"/>
        <v> </v>
      </c>
      <c r="I85" s="5"/>
    </row>
    <row r="86" spans="1:9" s="1" customFormat="1" ht="16.5" customHeight="1">
      <c r="A86" s="50"/>
      <c r="B86" s="47"/>
      <c r="C86" s="49" t="s">
        <v>104</v>
      </c>
      <c r="D86" s="49">
        <v>5442</v>
      </c>
      <c r="E86" s="4">
        <v>360000</v>
      </c>
      <c r="F86" s="4">
        <v>189000</v>
      </c>
      <c r="G86" s="4" t="str">
        <f t="shared" si="2"/>
        <v> </v>
      </c>
      <c r="H86" s="4">
        <f t="shared" si="3"/>
        <v>171000</v>
      </c>
      <c r="I86" s="5"/>
    </row>
    <row r="87" spans="1:9" s="1" customFormat="1" ht="16.5" customHeight="1">
      <c r="A87" s="50"/>
      <c r="B87" s="49" t="s">
        <v>105</v>
      </c>
      <c r="C87" s="49"/>
      <c r="D87" s="49">
        <v>5450</v>
      </c>
      <c r="E87" s="4">
        <f>SUM(E88:E91)</f>
        <v>19770000</v>
      </c>
      <c r="F87" s="4">
        <f>SUM(F88:F91)</f>
        <v>14178510</v>
      </c>
      <c r="G87" s="4" t="str">
        <f t="shared" si="2"/>
        <v> </v>
      </c>
      <c r="H87" s="4">
        <f t="shared" si="3"/>
        <v>5591490</v>
      </c>
      <c r="I87" s="5"/>
    </row>
    <row r="88" spans="1:9" s="1" customFormat="1" ht="16.5" customHeight="1">
      <c r="A88" s="54"/>
      <c r="B88" s="61"/>
      <c r="C88" s="61" t="s">
        <v>106</v>
      </c>
      <c r="D88" s="61">
        <v>5451</v>
      </c>
      <c r="E88" s="16">
        <v>3800000</v>
      </c>
      <c r="F88" s="16">
        <v>1651400</v>
      </c>
      <c r="G88" s="16" t="str">
        <f t="shared" si="2"/>
        <v> </v>
      </c>
      <c r="H88" s="16">
        <f t="shared" si="3"/>
        <v>2148600</v>
      </c>
      <c r="I88" s="17"/>
    </row>
    <row r="89" spans="1:9" s="1" customFormat="1" ht="16.5" customHeight="1">
      <c r="A89" s="50"/>
      <c r="B89" s="52"/>
      <c r="C89" s="47" t="s">
        <v>107</v>
      </c>
      <c r="D89" s="47">
        <v>5452</v>
      </c>
      <c r="E89" s="15">
        <v>8000000</v>
      </c>
      <c r="F89" s="15">
        <v>3568110</v>
      </c>
      <c r="G89" s="15" t="str">
        <f t="shared" si="2"/>
        <v> </v>
      </c>
      <c r="H89" s="15">
        <f t="shared" si="3"/>
        <v>4431890</v>
      </c>
      <c r="I89" s="9"/>
    </row>
    <row r="90" spans="1:9" s="1" customFormat="1" ht="16.5" customHeight="1">
      <c r="A90" s="50"/>
      <c r="B90" s="52"/>
      <c r="C90" s="49" t="s">
        <v>108</v>
      </c>
      <c r="D90" s="49">
        <v>5453</v>
      </c>
      <c r="E90" s="4">
        <v>2000000</v>
      </c>
      <c r="F90" s="4">
        <v>2989000</v>
      </c>
      <c r="G90" s="15">
        <f t="shared" si="2"/>
        <v>989000</v>
      </c>
      <c r="H90" s="4" t="str">
        <f t="shared" si="3"/>
        <v> </v>
      </c>
      <c r="I90" s="5"/>
    </row>
    <row r="91" spans="1:9" s="1" customFormat="1" ht="16.5" customHeight="1">
      <c r="A91" s="50"/>
      <c r="B91" s="52"/>
      <c r="C91" s="49" t="s">
        <v>109</v>
      </c>
      <c r="D91" s="49">
        <v>5454</v>
      </c>
      <c r="E91" s="4">
        <v>5970000</v>
      </c>
      <c r="F91" s="4">
        <v>5970000</v>
      </c>
      <c r="G91" s="15" t="str">
        <f t="shared" si="2"/>
        <v> </v>
      </c>
      <c r="H91" s="4" t="str">
        <f t="shared" si="3"/>
        <v> </v>
      </c>
      <c r="I91" s="5"/>
    </row>
    <row r="92" spans="1:9" s="1" customFormat="1" ht="16.5" customHeight="1">
      <c r="A92" s="50"/>
      <c r="B92" s="49" t="s">
        <v>111</v>
      </c>
      <c r="C92" s="49"/>
      <c r="D92" s="49">
        <v>5460</v>
      </c>
      <c r="E92" s="4">
        <f>SUM(E93)</f>
        <v>0</v>
      </c>
      <c r="F92" s="4">
        <f>SUM(F93)</f>
        <v>0</v>
      </c>
      <c r="G92" s="4" t="str">
        <f t="shared" si="2"/>
        <v> </v>
      </c>
      <c r="H92" s="4" t="str">
        <f t="shared" si="3"/>
        <v> </v>
      </c>
      <c r="I92" s="5"/>
    </row>
    <row r="93" spans="1:9" s="1" customFormat="1" ht="16.5" customHeight="1">
      <c r="A93" s="50"/>
      <c r="B93" s="52"/>
      <c r="C93" s="51" t="s">
        <v>111</v>
      </c>
      <c r="D93" s="51">
        <v>5461</v>
      </c>
      <c r="E93" s="4"/>
      <c r="F93" s="4"/>
      <c r="G93" s="4" t="str">
        <f t="shared" si="2"/>
        <v> </v>
      </c>
      <c r="H93" s="4" t="str">
        <f t="shared" si="3"/>
        <v> </v>
      </c>
      <c r="I93" s="5"/>
    </row>
    <row r="94" spans="1:9" s="1" customFormat="1" ht="16.5" customHeight="1">
      <c r="A94" s="50"/>
      <c r="B94" s="49" t="s">
        <v>112</v>
      </c>
      <c r="C94" s="49"/>
      <c r="D94" s="49">
        <v>5470</v>
      </c>
      <c r="E94" s="4">
        <v>2381822</v>
      </c>
      <c r="F94" s="4">
        <f>SUM(F95)</f>
        <v>0</v>
      </c>
      <c r="G94" s="4" t="str">
        <f t="shared" si="2"/>
        <v> </v>
      </c>
      <c r="H94" s="4">
        <f t="shared" si="3"/>
        <v>2381822</v>
      </c>
      <c r="I94" s="5"/>
    </row>
    <row r="95" spans="1:9" s="1" customFormat="1" ht="16.5" customHeight="1">
      <c r="A95" s="50"/>
      <c r="B95" s="49"/>
      <c r="C95" s="49" t="s">
        <v>112</v>
      </c>
      <c r="D95" s="49">
        <v>5471</v>
      </c>
      <c r="E95" s="4">
        <v>2381822</v>
      </c>
      <c r="F95" s="4"/>
      <c r="G95" s="4" t="str">
        <f t="shared" si="2"/>
        <v> </v>
      </c>
      <c r="H95" s="4">
        <f t="shared" si="3"/>
        <v>2381822</v>
      </c>
      <c r="I95" s="5"/>
    </row>
    <row r="96" spans="1:9" s="1" customFormat="1" ht="16.5" customHeight="1">
      <c r="A96" s="50"/>
      <c r="B96" s="47" t="s">
        <v>113</v>
      </c>
      <c r="C96" s="69"/>
      <c r="D96" s="70">
        <v>3130</v>
      </c>
      <c r="E96" s="15">
        <f>SUM(E97:E98)</f>
        <v>0</v>
      </c>
      <c r="F96" s="15">
        <f>SUM(F97:F98)</f>
        <v>8880012</v>
      </c>
      <c r="G96" s="4">
        <f t="shared" si="2"/>
        <v>8880012</v>
      </c>
      <c r="H96" s="4" t="str">
        <f t="shared" si="3"/>
        <v> </v>
      </c>
      <c r="I96" s="9"/>
    </row>
    <row r="97" spans="1:9" s="1" customFormat="1" ht="16.5" customHeight="1">
      <c r="A97" s="50"/>
      <c r="B97" s="51"/>
      <c r="C97" s="49" t="s">
        <v>113</v>
      </c>
      <c r="D97" s="47">
        <v>3131</v>
      </c>
      <c r="E97" s="15"/>
      <c r="F97" s="15">
        <v>8880012</v>
      </c>
      <c r="G97" s="4">
        <f t="shared" si="2"/>
        <v>8880012</v>
      </c>
      <c r="H97" s="4" t="str">
        <f t="shared" si="3"/>
        <v> </v>
      </c>
      <c r="I97" s="9"/>
    </row>
    <row r="98" spans="1:9" s="1" customFormat="1" ht="16.5" customHeight="1">
      <c r="A98" s="50"/>
      <c r="B98" s="47"/>
      <c r="C98" s="49" t="s">
        <v>114</v>
      </c>
      <c r="D98" s="49">
        <v>3132</v>
      </c>
      <c r="E98" s="4"/>
      <c r="F98" s="4"/>
      <c r="G98" s="16" t="str">
        <f t="shared" si="2"/>
        <v> </v>
      </c>
      <c r="H98" s="16" t="str">
        <f t="shared" si="3"/>
        <v> </v>
      </c>
      <c r="I98" s="5"/>
    </row>
    <row r="99" spans="1:9" ht="16.5" customHeight="1">
      <c r="A99" s="74" t="s">
        <v>11</v>
      </c>
      <c r="B99" s="75"/>
      <c r="C99" s="75"/>
      <c r="D99" s="76"/>
      <c r="E99" s="37">
        <f>SUM(E4,E9,E33,E61)</f>
        <v>365219031</v>
      </c>
      <c r="F99" s="37">
        <f>SUM(F4,F9,F33,F61)</f>
        <v>346386946</v>
      </c>
      <c r="G99" s="37" t="str">
        <f t="shared" si="2"/>
        <v> </v>
      </c>
      <c r="H99" s="37">
        <f t="shared" si="3"/>
        <v>18832085</v>
      </c>
      <c r="I99" s="39"/>
    </row>
    <row r="100" spans="1:9" ht="16.5" customHeight="1">
      <c r="A100" s="62" t="s">
        <v>115</v>
      </c>
      <c r="B100" s="63"/>
      <c r="C100" s="63"/>
      <c r="D100" s="63">
        <v>4300</v>
      </c>
      <c r="E100" s="64">
        <f>SUM(E101,E112,E118)</f>
        <v>10400000</v>
      </c>
      <c r="F100" s="64">
        <f>SUM(F101,F112,F118)</f>
        <v>11556000</v>
      </c>
      <c r="G100" s="15">
        <f t="shared" si="2"/>
        <v>1156000</v>
      </c>
      <c r="H100" s="15" t="str">
        <f t="shared" si="3"/>
        <v> </v>
      </c>
      <c r="I100" s="65"/>
    </row>
    <row r="101" spans="1:9" ht="16.5" customHeight="1">
      <c r="A101" s="50"/>
      <c r="B101" s="51" t="s">
        <v>40</v>
      </c>
      <c r="C101" s="49"/>
      <c r="D101" s="49">
        <v>4310</v>
      </c>
      <c r="E101" s="4">
        <f>SUM(E102:E111)</f>
        <v>7200000</v>
      </c>
      <c r="F101" s="4">
        <f>SUM(F102:F111)</f>
        <v>7432000</v>
      </c>
      <c r="G101" s="4">
        <f t="shared" si="2"/>
        <v>232000</v>
      </c>
      <c r="H101" s="4" t="str">
        <f t="shared" si="3"/>
        <v> </v>
      </c>
      <c r="I101" s="29"/>
    </row>
    <row r="102" spans="1:9" ht="16.5" customHeight="1">
      <c r="A102" s="50"/>
      <c r="B102" s="51"/>
      <c r="C102" s="49" t="s">
        <v>119</v>
      </c>
      <c r="D102" s="49">
        <v>4311</v>
      </c>
      <c r="E102" s="4">
        <v>800000</v>
      </c>
      <c r="F102" s="4">
        <v>802000</v>
      </c>
      <c r="G102" s="4">
        <f t="shared" si="2"/>
        <v>2000</v>
      </c>
      <c r="H102" s="4" t="str">
        <f t="shared" si="3"/>
        <v> </v>
      </c>
      <c r="I102" s="29"/>
    </row>
    <row r="103" spans="1:9" ht="16.5" customHeight="1">
      <c r="A103" s="50"/>
      <c r="B103" s="52"/>
      <c r="C103" s="49" t="s">
        <v>120</v>
      </c>
      <c r="D103" s="49">
        <v>4312</v>
      </c>
      <c r="E103" s="4">
        <v>800000</v>
      </c>
      <c r="F103" s="4">
        <v>824000</v>
      </c>
      <c r="G103" s="4">
        <f t="shared" si="2"/>
        <v>24000</v>
      </c>
      <c r="H103" s="4" t="str">
        <f t="shared" si="3"/>
        <v> </v>
      </c>
      <c r="I103" s="29"/>
    </row>
    <row r="104" spans="1:9" ht="16.5" customHeight="1">
      <c r="A104" s="50"/>
      <c r="B104" s="52"/>
      <c r="C104" s="49" t="s">
        <v>121</v>
      </c>
      <c r="D104" s="49">
        <v>4313</v>
      </c>
      <c r="E104" s="4">
        <v>800000</v>
      </c>
      <c r="F104" s="4">
        <v>822000</v>
      </c>
      <c r="G104" s="4">
        <f t="shared" si="2"/>
        <v>22000</v>
      </c>
      <c r="H104" s="4" t="str">
        <f t="shared" si="3"/>
        <v> </v>
      </c>
      <c r="I104" s="29"/>
    </row>
    <row r="105" spans="1:9" ht="16.5" customHeight="1">
      <c r="A105" s="50"/>
      <c r="B105" s="52"/>
      <c r="C105" s="49" t="s">
        <v>122</v>
      </c>
      <c r="D105" s="49">
        <v>4314</v>
      </c>
      <c r="E105" s="4">
        <v>800000</v>
      </c>
      <c r="F105" s="4">
        <v>819000</v>
      </c>
      <c r="G105" s="4">
        <f t="shared" si="2"/>
        <v>19000</v>
      </c>
      <c r="H105" s="4" t="str">
        <f t="shared" si="3"/>
        <v> </v>
      </c>
      <c r="I105" s="29"/>
    </row>
    <row r="106" spans="1:9" ht="16.5" customHeight="1">
      <c r="A106" s="50"/>
      <c r="B106" s="52"/>
      <c r="C106" s="49" t="s">
        <v>123</v>
      </c>
      <c r="D106" s="49">
        <v>4315</v>
      </c>
      <c r="E106" s="4">
        <v>800000</v>
      </c>
      <c r="F106" s="4">
        <v>886000</v>
      </c>
      <c r="G106" s="4">
        <f t="shared" si="2"/>
        <v>86000</v>
      </c>
      <c r="H106" s="4" t="str">
        <f t="shared" si="3"/>
        <v> </v>
      </c>
      <c r="I106" s="29"/>
    </row>
    <row r="107" spans="1:9" ht="16.5" customHeight="1">
      <c r="A107" s="50"/>
      <c r="B107" s="52"/>
      <c r="C107" s="49" t="s">
        <v>124</v>
      </c>
      <c r="D107" s="49">
        <v>4316</v>
      </c>
      <c r="E107" s="4">
        <v>800000</v>
      </c>
      <c r="F107" s="4">
        <v>793000</v>
      </c>
      <c r="G107" s="4" t="str">
        <f t="shared" si="2"/>
        <v> </v>
      </c>
      <c r="H107" s="4">
        <f t="shared" si="3"/>
        <v>7000</v>
      </c>
      <c r="I107" s="29"/>
    </row>
    <row r="108" spans="1:9" ht="16.5" customHeight="1">
      <c r="A108" s="50"/>
      <c r="B108" s="52"/>
      <c r="C108" s="49" t="s">
        <v>125</v>
      </c>
      <c r="D108" s="49">
        <v>4317</v>
      </c>
      <c r="E108" s="4">
        <v>800000</v>
      </c>
      <c r="F108" s="4">
        <v>962000</v>
      </c>
      <c r="G108" s="4">
        <f t="shared" si="2"/>
        <v>162000</v>
      </c>
      <c r="H108" s="4" t="str">
        <f t="shared" si="3"/>
        <v> </v>
      </c>
      <c r="I108" s="29"/>
    </row>
    <row r="109" spans="1:9" ht="16.5" customHeight="1">
      <c r="A109" s="50"/>
      <c r="B109" s="52"/>
      <c r="C109" s="49" t="s">
        <v>126</v>
      </c>
      <c r="D109" s="49">
        <v>4318</v>
      </c>
      <c r="E109" s="4">
        <v>800000</v>
      </c>
      <c r="F109" s="4">
        <v>701000</v>
      </c>
      <c r="G109" s="4" t="str">
        <f t="shared" si="2"/>
        <v> </v>
      </c>
      <c r="H109" s="4">
        <f t="shared" si="3"/>
        <v>99000</v>
      </c>
      <c r="I109" s="29"/>
    </row>
    <row r="110" spans="1:9" ht="16.5" customHeight="1">
      <c r="A110" s="50"/>
      <c r="B110" s="52"/>
      <c r="C110" s="49" t="s">
        <v>127</v>
      </c>
      <c r="D110" s="49">
        <v>4319</v>
      </c>
      <c r="E110" s="4">
        <v>800000</v>
      </c>
      <c r="F110" s="4">
        <v>823000</v>
      </c>
      <c r="G110" s="4">
        <f t="shared" si="2"/>
        <v>23000</v>
      </c>
      <c r="H110" s="4" t="str">
        <f t="shared" si="3"/>
        <v> </v>
      </c>
      <c r="I110" s="29"/>
    </row>
    <row r="111" spans="1:9" ht="16.5" customHeight="1">
      <c r="A111" s="50"/>
      <c r="B111" s="47"/>
      <c r="C111" s="49" t="s">
        <v>128</v>
      </c>
      <c r="D111" s="49" t="s">
        <v>49</v>
      </c>
      <c r="E111" s="4"/>
      <c r="F111" s="4"/>
      <c r="G111" s="4" t="str">
        <f t="shared" si="2"/>
        <v> </v>
      </c>
      <c r="H111" s="4" t="str">
        <f t="shared" si="3"/>
        <v> </v>
      </c>
      <c r="I111" s="29"/>
    </row>
    <row r="112" spans="1:9" ht="16.5" customHeight="1">
      <c r="A112" s="50"/>
      <c r="B112" s="49" t="s">
        <v>41</v>
      </c>
      <c r="C112" s="49"/>
      <c r="D112" s="49">
        <v>4320</v>
      </c>
      <c r="E112" s="4">
        <f>SUM(E113:E117)</f>
        <v>3200000</v>
      </c>
      <c r="F112" s="4">
        <f>SUM(F113:F117)</f>
        <v>4124000</v>
      </c>
      <c r="G112" s="4">
        <f t="shared" si="2"/>
        <v>924000</v>
      </c>
      <c r="H112" s="4" t="str">
        <f t="shared" si="3"/>
        <v> </v>
      </c>
      <c r="I112" s="29"/>
    </row>
    <row r="113" spans="1:9" ht="16.5" customHeight="1">
      <c r="A113" s="50"/>
      <c r="B113" s="51"/>
      <c r="C113" s="49" t="s">
        <v>129</v>
      </c>
      <c r="D113" s="49">
        <v>4321</v>
      </c>
      <c r="E113" s="4">
        <v>800000</v>
      </c>
      <c r="F113" s="4">
        <v>883000</v>
      </c>
      <c r="G113" s="4">
        <f t="shared" si="2"/>
        <v>83000</v>
      </c>
      <c r="H113" s="4" t="str">
        <f t="shared" si="3"/>
        <v> </v>
      </c>
      <c r="I113" s="29"/>
    </row>
    <row r="114" spans="1:9" ht="16.5" customHeight="1">
      <c r="A114" s="50"/>
      <c r="B114" s="52"/>
      <c r="C114" s="49" t="s">
        <v>133</v>
      </c>
      <c r="D114" s="49">
        <v>4322</v>
      </c>
      <c r="E114" s="4">
        <v>800000</v>
      </c>
      <c r="F114" s="4">
        <v>1388000</v>
      </c>
      <c r="G114" s="4">
        <f t="shared" si="2"/>
        <v>588000</v>
      </c>
      <c r="H114" s="4" t="str">
        <f t="shared" si="3"/>
        <v> </v>
      </c>
      <c r="I114" s="29"/>
    </row>
    <row r="115" spans="1:9" ht="16.5" customHeight="1">
      <c r="A115" s="50"/>
      <c r="B115" s="52"/>
      <c r="C115" s="49" t="s">
        <v>130</v>
      </c>
      <c r="D115" s="49">
        <v>4323</v>
      </c>
      <c r="E115" s="4">
        <v>800000</v>
      </c>
      <c r="F115" s="4">
        <v>852000</v>
      </c>
      <c r="G115" s="4">
        <f t="shared" si="2"/>
        <v>52000</v>
      </c>
      <c r="H115" s="4" t="str">
        <f t="shared" si="3"/>
        <v> </v>
      </c>
      <c r="I115" s="29"/>
    </row>
    <row r="116" spans="1:9" ht="16.5" customHeight="1">
      <c r="A116" s="54"/>
      <c r="B116" s="66"/>
      <c r="C116" s="61" t="s">
        <v>128</v>
      </c>
      <c r="D116" s="61">
        <v>4324</v>
      </c>
      <c r="E116" s="16">
        <v>800000</v>
      </c>
      <c r="F116" s="16">
        <v>1001000</v>
      </c>
      <c r="G116" s="16">
        <f t="shared" si="2"/>
        <v>201000</v>
      </c>
      <c r="H116" s="16" t="str">
        <f t="shared" si="3"/>
        <v> </v>
      </c>
      <c r="I116" s="57"/>
    </row>
    <row r="117" spans="1:9" ht="16.5" customHeight="1">
      <c r="A117" s="50"/>
      <c r="B117" s="52"/>
      <c r="C117" s="47"/>
      <c r="D117" s="47">
        <v>4325</v>
      </c>
      <c r="E117" s="15"/>
      <c r="F117" s="15"/>
      <c r="G117" s="15" t="str">
        <f t="shared" si="2"/>
        <v> </v>
      </c>
      <c r="H117" s="15" t="str">
        <f t="shared" si="3"/>
        <v> </v>
      </c>
      <c r="I117" s="28"/>
    </row>
    <row r="118" spans="1:9" ht="16.5" customHeight="1">
      <c r="A118" s="50"/>
      <c r="B118" s="49" t="s">
        <v>42</v>
      </c>
      <c r="C118" s="49"/>
      <c r="D118" s="49">
        <v>4330</v>
      </c>
      <c r="E118" s="4">
        <f>SUM(E119)</f>
        <v>0</v>
      </c>
      <c r="F118" s="4">
        <f>SUM(F119)</f>
        <v>0</v>
      </c>
      <c r="G118" s="4" t="str">
        <f t="shared" si="2"/>
        <v> </v>
      </c>
      <c r="H118" s="4" t="str">
        <f t="shared" si="3"/>
        <v> </v>
      </c>
      <c r="I118" s="29"/>
    </row>
    <row r="119" spans="1:9" ht="16.5" customHeight="1">
      <c r="A119" s="55"/>
      <c r="B119" s="61"/>
      <c r="C119" s="56" t="s">
        <v>42</v>
      </c>
      <c r="D119" s="56">
        <v>4331</v>
      </c>
      <c r="E119" s="16"/>
      <c r="F119" s="16"/>
      <c r="G119" s="16" t="str">
        <f t="shared" si="2"/>
        <v> </v>
      </c>
      <c r="H119" s="16" t="str">
        <f t="shared" si="3"/>
        <v> </v>
      </c>
      <c r="I119" s="57"/>
    </row>
    <row r="120" spans="1:9" ht="16.5" customHeight="1">
      <c r="A120" s="74" t="s">
        <v>11</v>
      </c>
      <c r="B120" s="75"/>
      <c r="C120" s="75"/>
      <c r="D120" s="76"/>
      <c r="E120" s="37">
        <f>SUM(E100)</f>
        <v>10400000</v>
      </c>
      <c r="F120" s="37">
        <f>SUM(F100)</f>
        <v>11556000</v>
      </c>
      <c r="G120" s="37">
        <f t="shared" si="2"/>
        <v>1156000</v>
      </c>
      <c r="H120" s="37" t="str">
        <f t="shared" si="3"/>
        <v> </v>
      </c>
      <c r="I120" s="38"/>
    </row>
    <row r="121" spans="1:9" ht="16.5" customHeight="1">
      <c r="A121" s="74" t="s">
        <v>12</v>
      </c>
      <c r="B121" s="75"/>
      <c r="C121" s="75"/>
      <c r="D121" s="76"/>
      <c r="E121" s="35">
        <f>SUM(E120,E99)</f>
        <v>375619031</v>
      </c>
      <c r="F121" s="35">
        <f>SUM(F120,F99)</f>
        <v>357942946</v>
      </c>
      <c r="G121" s="37" t="str">
        <f t="shared" si="2"/>
        <v> </v>
      </c>
      <c r="H121" s="37">
        <f t="shared" si="3"/>
        <v>17676085</v>
      </c>
      <c r="I121" s="36"/>
    </row>
    <row r="122" ht="30" customHeight="1"/>
    <row r="123" ht="30" customHeight="1"/>
    <row r="124" spans="1:9" s="1" customFormat="1" ht="30" customHeight="1">
      <c r="A124" s="67"/>
      <c r="B124" s="67"/>
      <c r="C124" s="41"/>
      <c r="D124" s="40">
        <v>2014</v>
      </c>
      <c r="E124" s="42" t="s">
        <v>19</v>
      </c>
      <c r="F124" s="40">
        <v>1</v>
      </c>
      <c r="G124" s="42" t="s">
        <v>20</v>
      </c>
      <c r="H124" s="40">
        <v>10</v>
      </c>
      <c r="I124" s="42" t="s">
        <v>16</v>
      </c>
    </row>
    <row r="125" spans="1:9" s="1" customFormat="1" ht="30" customHeight="1">
      <c r="A125" s="67"/>
      <c r="B125" s="67"/>
      <c r="C125" s="41"/>
      <c r="D125" s="41"/>
      <c r="E125" s="42"/>
      <c r="F125" s="40"/>
      <c r="G125" s="42"/>
      <c r="H125" s="40"/>
      <c r="I125" s="42"/>
    </row>
    <row r="126" spans="1:9" s="1" customFormat="1" ht="30" customHeight="1">
      <c r="A126" s="67"/>
      <c r="B126" s="67"/>
      <c r="C126" s="67"/>
      <c r="D126" s="67"/>
      <c r="E126" s="41" t="s">
        <v>17</v>
      </c>
      <c r="F126" s="88" t="s">
        <v>135</v>
      </c>
      <c r="G126" s="88"/>
      <c r="H126" s="88"/>
      <c r="I126" s="43" t="s">
        <v>18</v>
      </c>
    </row>
  </sheetData>
  <sheetProtection/>
  <mergeCells count="9">
    <mergeCell ref="A121:D121"/>
    <mergeCell ref="F126:H126"/>
    <mergeCell ref="I2:I3"/>
    <mergeCell ref="E2:E3"/>
    <mergeCell ref="A2:C2"/>
    <mergeCell ref="G2:H2"/>
    <mergeCell ref="A99:D99"/>
    <mergeCell ref="A120:D120"/>
    <mergeCell ref="F2:F3"/>
  </mergeCells>
  <printOptions/>
  <pageMargins left="0.984251968503937" right="0.3937007874015748" top="0.2755905511811024" bottom="0.5118110236220472" header="0" footer="0.1968503937007874"/>
  <pageSetup horizontalDpi="300" verticalDpi="300" orientation="landscape" paperSize="9" r:id="rId1"/>
  <headerFooter alignWithMargins="0">
    <oddFooter>&amp;C- &amp;P+2 -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마산교구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정경화</dc:creator>
  <cp:keywords/>
  <dc:description/>
  <cp:lastModifiedBy>USER</cp:lastModifiedBy>
  <cp:lastPrinted>2014-01-08T05:42:35Z</cp:lastPrinted>
  <dcterms:created xsi:type="dcterms:W3CDTF">2000-05-29T02:15:12Z</dcterms:created>
  <dcterms:modified xsi:type="dcterms:W3CDTF">2014-01-08T05:44:11Z</dcterms:modified>
  <cp:category/>
  <cp:version/>
  <cp:contentType/>
  <cp:contentStatus/>
</cp:coreProperties>
</file>